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ons 2025-26\"/>
    </mc:Choice>
  </mc:AlternateContent>
  <xr:revisionPtr revIDLastSave="0" documentId="13_ncr:1_{ACA89E28-FB4A-4BF1-A521-1F4C33C8B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4" sheetId="5" r:id="rId3"/>
    <sheet name="Sheet3" sheetId="6" r:id="rId4"/>
    <sheet name="Sheet5" sheetId="7" r:id="rId5"/>
    <sheet name="Sheet6" sheetId="8" r:id="rId6"/>
  </sheets>
  <definedNames>
    <definedName name="_xlnm.Print_Area" localSheetId="0">Sheet1!$A$1:$F$105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103" i="1"/>
  <c r="B7" i="1"/>
  <c r="B17" i="1"/>
  <c r="B22" i="1"/>
  <c r="B27" i="1"/>
  <c r="B32" i="1"/>
  <c r="B45" i="1"/>
  <c r="B53" i="1"/>
  <c r="B60" i="1"/>
  <c r="B65" i="1"/>
  <c r="B70" i="1"/>
  <c r="B75" i="1"/>
  <c r="B84" i="1"/>
  <c r="B89" i="1"/>
  <c r="B94" i="1"/>
  <c r="B99" i="1"/>
  <c r="B102" i="1"/>
  <c r="B103" i="1"/>
  <c r="B104" i="1"/>
  <c r="B105" i="1"/>
  <c r="E103" i="1"/>
  <c r="E104" i="1"/>
  <c r="F104" i="1"/>
  <c r="F103" i="1"/>
  <c r="D104" i="1"/>
  <c r="D103" i="1"/>
  <c r="F53" i="1"/>
  <c r="F75" i="1"/>
  <c r="F70" i="1"/>
  <c r="F45" i="1"/>
  <c r="F17" i="1"/>
  <c r="F7" i="1"/>
  <c r="E12" i="1"/>
  <c r="E45" i="1"/>
  <c r="F41" i="1" s="1"/>
  <c r="E89" i="1"/>
  <c r="F86" i="1" s="1"/>
  <c r="F89" i="1" s="1"/>
  <c r="E75" i="1"/>
  <c r="E70" i="1"/>
  <c r="E53" i="1"/>
  <c r="E17" i="1"/>
  <c r="E7" i="1"/>
  <c r="D7" i="1"/>
  <c r="D70" i="1"/>
  <c r="D89" i="1" l="1"/>
  <c r="D45" i="1"/>
  <c r="D53" i="1" l="1"/>
  <c r="D75" i="1"/>
  <c r="D65" i="1"/>
  <c r="E62" i="1" s="1"/>
  <c r="E65" i="1" s="1"/>
  <c r="F62" i="1" s="1"/>
  <c r="F65" i="1" s="1"/>
  <c r="D60" i="1"/>
  <c r="E57" i="1" s="1"/>
  <c r="E60" i="1" s="1"/>
  <c r="F57" i="1" s="1"/>
  <c r="F60" i="1" s="1"/>
  <c r="D17" i="1"/>
  <c r="D32" i="1"/>
  <c r="D27" i="1"/>
  <c r="E24" i="1" s="1"/>
  <c r="E27" i="1" s="1"/>
  <c r="F24" i="1" s="1"/>
  <c r="F27" i="1" s="1"/>
  <c r="C89" i="1"/>
  <c r="C70" i="1"/>
  <c r="C65" i="1"/>
  <c r="C60" i="1"/>
  <c r="C45" i="1"/>
  <c r="C17" i="1"/>
  <c r="C7" i="1"/>
  <c r="C91" i="1"/>
  <c r="E29" i="1" l="1"/>
  <c r="C94" i="1"/>
  <c r="C49" i="1"/>
  <c r="C53" i="1" s="1"/>
  <c r="C72" i="1"/>
  <c r="C75" i="1" s="1"/>
  <c r="E32" i="1" l="1"/>
  <c r="D91" i="1"/>
  <c r="C29" i="1"/>
  <c r="C32" i="1"/>
  <c r="C96" i="1"/>
  <c r="C99" i="1" s="1"/>
  <c r="C19" i="1"/>
  <c r="C22" i="1" s="1"/>
  <c r="D19" i="1" s="1"/>
  <c r="D22" i="1" s="1"/>
  <c r="F29" i="1" l="1"/>
  <c r="F32" i="1"/>
  <c r="E19" i="1"/>
  <c r="E22" i="1" s="1"/>
  <c r="F19" i="1" s="1"/>
  <c r="F22" i="1" s="1"/>
  <c r="D94" i="1"/>
  <c r="E91" i="1" s="1"/>
  <c r="E94" i="1" s="1"/>
  <c r="F91" i="1" s="1"/>
  <c r="F94" i="1" s="1"/>
  <c r="C78" i="1" l="1"/>
  <c r="A5" i="6"/>
  <c r="B5" i="6"/>
  <c r="G5" i="6"/>
  <c r="A6" i="6"/>
  <c r="B6" i="6"/>
  <c r="C6" i="6"/>
  <c r="D6" i="6"/>
  <c r="F6" i="6"/>
  <c r="G6" i="6"/>
  <c r="A7" i="6"/>
  <c r="B7" i="6"/>
  <c r="C7" i="6"/>
  <c r="D7" i="6"/>
  <c r="F7" i="6"/>
  <c r="G7" i="6"/>
  <c r="A8" i="6"/>
  <c r="C84" i="1" l="1"/>
  <c r="D78" i="1" s="1"/>
  <c r="D102" i="1" s="1"/>
  <c r="C24" i="1"/>
  <c r="C27" i="1" s="1"/>
  <c r="C105" i="1" s="1"/>
  <c r="G8" i="6"/>
  <c r="C102" i="1" l="1"/>
  <c r="D84" i="1"/>
  <c r="D105" i="1" s="1"/>
  <c r="K338" i="5"/>
  <c r="E7" i="6" s="1"/>
  <c r="K327" i="5"/>
  <c r="K324" i="5"/>
  <c r="K321" i="5"/>
  <c r="K316" i="5"/>
  <c r="K313" i="5"/>
  <c r="K309" i="5"/>
  <c r="K303" i="5"/>
  <c r="K294" i="5"/>
  <c r="K291" i="5"/>
  <c r="K286" i="5"/>
  <c r="K283" i="5"/>
  <c r="K280" i="5"/>
  <c r="K272" i="5"/>
  <c r="K252" i="5"/>
  <c r="K242" i="5"/>
  <c r="K219" i="5"/>
  <c r="K216" i="5"/>
  <c r="K212" i="5"/>
  <c r="K203" i="5"/>
  <c r="K182" i="5"/>
  <c r="K169" i="5"/>
  <c r="K148" i="5"/>
  <c r="K141" i="5"/>
  <c r="K133" i="5"/>
  <c r="K130" i="5"/>
  <c r="E6" i="6" s="1"/>
  <c r="K77" i="5"/>
  <c r="K50" i="5"/>
  <c r="K28" i="5"/>
  <c r="K11" i="5"/>
  <c r="K8" i="5"/>
  <c r="E78" i="1" l="1"/>
  <c r="K12" i="5"/>
  <c r="K149" i="5"/>
  <c r="K339" i="5"/>
  <c r="K340" i="5" s="1"/>
  <c r="K337" i="2"/>
  <c r="K326" i="2"/>
  <c r="K323" i="2"/>
  <c r="K320" i="2"/>
  <c r="K315" i="2"/>
  <c r="K312" i="2"/>
  <c r="K308" i="2"/>
  <c r="K302" i="2"/>
  <c r="K293" i="2"/>
  <c r="K290" i="2"/>
  <c r="K285" i="2"/>
  <c r="K282" i="2"/>
  <c r="K279" i="2"/>
  <c r="K271" i="2"/>
  <c r="K251" i="2"/>
  <c r="K241" i="2"/>
  <c r="K218" i="2"/>
  <c r="K215" i="2"/>
  <c r="K211" i="2"/>
  <c r="K202" i="2"/>
  <c r="K181" i="2"/>
  <c r="K168" i="2"/>
  <c r="K147" i="2"/>
  <c r="K140" i="2"/>
  <c r="K132" i="2"/>
  <c r="K129" i="2"/>
  <c r="K76" i="2"/>
  <c r="K49" i="2"/>
  <c r="K27" i="2"/>
  <c r="K10" i="2"/>
  <c r="K7" i="2"/>
  <c r="K11" i="2" s="1"/>
  <c r="E84" i="1" l="1"/>
  <c r="E105" i="1" s="1"/>
  <c r="E102" i="1"/>
  <c r="K338" i="2"/>
  <c r="K339" i="2" s="1"/>
  <c r="K273" i="5"/>
  <c r="K274" i="5" s="1"/>
  <c r="K341" i="5" s="1"/>
  <c r="K342" i="5" s="1"/>
  <c r="K148" i="2"/>
  <c r="K272" i="2"/>
  <c r="K273" i="2" s="1"/>
  <c r="K340" i="2" s="1"/>
  <c r="K341" i="2" s="1"/>
  <c r="F78" i="1" l="1"/>
  <c r="F102" i="1" s="1"/>
  <c r="B8" i="6"/>
  <c r="F84" i="1" l="1"/>
  <c r="F105" i="1" s="1"/>
  <c r="C5" i="6"/>
  <c r="C8" i="6" l="1"/>
  <c r="D5" i="6" l="1"/>
  <c r="D8" i="6" l="1"/>
  <c r="E5" i="6" l="1"/>
  <c r="E8" i="6" l="1"/>
  <c r="F5" i="6" l="1"/>
  <c r="F8" i="6"/>
</calcChain>
</file>

<file path=xl/sharedStrings.xml><?xml version="1.0" encoding="utf-8"?>
<sst xmlns="http://schemas.openxmlformats.org/spreadsheetml/2006/main" count="2468" uniqueCount="538">
  <si>
    <t>Sub Total District Hearing</t>
  </si>
  <si>
    <t>Sub Total Leader Dog</t>
  </si>
  <si>
    <t>Sub Total District L.C.I.F.</t>
  </si>
  <si>
    <t>Wisconsin Lions Foundation</t>
  </si>
  <si>
    <t>Sub Total Wisconsin Lions Foundation</t>
  </si>
  <si>
    <t>Sub Total District Diabetes</t>
  </si>
  <si>
    <t>Lions Eye Bank Of Wisconsin</t>
  </si>
  <si>
    <t>Sub Total Lions Eye Bank Of Wisconsin</t>
  </si>
  <si>
    <t xml:space="preserve">                      ACTIVITIES FUND</t>
  </si>
  <si>
    <t>ACTUAL</t>
  </si>
  <si>
    <t>Donations</t>
  </si>
  <si>
    <t xml:space="preserve"> Expenses</t>
  </si>
  <si>
    <t>Expenses</t>
  </si>
  <si>
    <t>Audiology Fees</t>
  </si>
  <si>
    <t>Sub Total Emergency Fund</t>
  </si>
  <si>
    <t>Income</t>
  </si>
  <si>
    <t>Wisconsin Lions Missions</t>
  </si>
  <si>
    <t>Wisconsin Pride Endowment Fund</t>
  </si>
  <si>
    <t>2013/2014</t>
  </si>
  <si>
    <t>Birch Strum Foundation</t>
  </si>
  <si>
    <t>Adult Vision Screening Donation</t>
  </si>
  <si>
    <t>Pardeeville Lions Club</t>
  </si>
  <si>
    <t>Lancaster Lions Club</t>
  </si>
  <si>
    <t>Total Adult Vision Screening Donation</t>
  </si>
  <si>
    <t>Fitchburg Lions Club</t>
  </si>
  <si>
    <t>Beloit Evening Lions Club</t>
  </si>
  <si>
    <t>Waunakee Lions Club</t>
  </si>
  <si>
    <t>Cobb Lions Club</t>
  </si>
  <si>
    <t>Dodgeville Lions Club</t>
  </si>
  <si>
    <t>Care Fund Expenses</t>
  </si>
  <si>
    <t>Total Care Fund Expenses</t>
  </si>
  <si>
    <t>Childrens Vision Donations</t>
  </si>
  <si>
    <t>Total Childrens Vision Donations</t>
  </si>
  <si>
    <t>Diabetes Donations</t>
  </si>
  <si>
    <t>Total Diabetes Donations</t>
  </si>
  <si>
    <t>Diabetes Expenses</t>
  </si>
  <si>
    <t>Total Diabetes Expenses</t>
  </si>
  <si>
    <t>Dist Youth Exchange Donations</t>
  </si>
  <si>
    <t>Beloit Noon Lions Club</t>
  </si>
  <si>
    <t>Janesville Noon Lions Club</t>
  </si>
  <si>
    <t>Total Dist Youth Exchange Donations</t>
  </si>
  <si>
    <t>Youth Exchange Expenses</t>
  </si>
  <si>
    <t>Ben &amp; Joleen August</t>
  </si>
  <si>
    <t>Total Youth Exchange Expenses</t>
  </si>
  <si>
    <t>District Info Technology</t>
  </si>
  <si>
    <t>Total District Info Technology</t>
  </si>
  <si>
    <t>District L.C.I.F. Donations</t>
  </si>
  <si>
    <t>Hearing Donations</t>
  </si>
  <si>
    <t>Total Hearing Donations</t>
  </si>
  <si>
    <t>Leader Dog Donations</t>
  </si>
  <si>
    <t>Total Leader Dog Donations</t>
  </si>
  <si>
    <t>Total Lions Eye  Banks Wis Donations</t>
  </si>
  <si>
    <t>Lions Pride Endowment Donation</t>
  </si>
  <si>
    <t>Total Lions Pride Endowment Donation</t>
  </si>
  <si>
    <t>Wis Lions Foundation Donations</t>
  </si>
  <si>
    <t>Total Wis Lions Foundation Donations</t>
  </si>
  <si>
    <t>Wis Lions Mission Donations</t>
  </si>
  <si>
    <t>Total Wis Lions Mission Donations</t>
  </si>
  <si>
    <t>West Grant Lions Club</t>
  </si>
  <si>
    <t>Muscoda Lions Club</t>
  </si>
  <si>
    <t>Boscobel Lions Club</t>
  </si>
  <si>
    <t>Token Creek Lions Club</t>
  </si>
  <si>
    <t>Highland Lions Club</t>
  </si>
  <si>
    <t>Deforest Lions Club</t>
  </si>
  <si>
    <t>Darlington Lions Club</t>
  </si>
  <si>
    <t>Donations Melvin Jones</t>
  </si>
  <si>
    <t>L.C.I.F.</t>
  </si>
  <si>
    <t>Cottage Grove Lioness Club</t>
  </si>
  <si>
    <t>2635</t>
  </si>
  <si>
    <t>Albany Lions Club</t>
  </si>
  <si>
    <t>Belmont Lions Club</t>
  </si>
  <si>
    <t>Mazomanie Lions Club</t>
  </si>
  <si>
    <t>2628</t>
  </si>
  <si>
    <t>Verona Lions Club</t>
  </si>
  <si>
    <t>McFarland Lions Club</t>
  </si>
  <si>
    <t>Hazel Green Lions Club</t>
  </si>
  <si>
    <t>Combat Blindness International</t>
  </si>
  <si>
    <t>Total Combat Blindness International</t>
  </si>
  <si>
    <t>Portage Lions Club</t>
  </si>
  <si>
    <t>Madison Central Lions Club</t>
  </si>
  <si>
    <t>Monticello Lions Club</t>
  </si>
  <si>
    <t>Restoring Hope House Donation</t>
  </si>
  <si>
    <t>Sun Prairie Lions Club</t>
  </si>
  <si>
    <t>Total Restoring Hope House Donation</t>
  </si>
  <si>
    <t>Total Fund Expenses</t>
  </si>
  <si>
    <t xml:space="preserve">Sub Total Wisconsin Lions Mission </t>
  </si>
  <si>
    <t>Donations LEHP</t>
  </si>
  <si>
    <t>Cross Plains Lions Club</t>
  </si>
  <si>
    <t>Oregon-Brooklyn Lions Club</t>
  </si>
  <si>
    <t>Shullsburg Lions Club</t>
  </si>
  <si>
    <t>Potosi-Tennyson Lions Club</t>
  </si>
  <si>
    <t>Edgerton Lions Club</t>
  </si>
  <si>
    <t>Evansville Lions Club</t>
  </si>
  <si>
    <t>2795</t>
  </si>
  <si>
    <t>Camera Use</t>
  </si>
  <si>
    <t>Cobb Lioness Club</t>
  </si>
  <si>
    <t>Midwest Health Expo</t>
  </si>
  <si>
    <t>Total Leader Dog Expenses</t>
  </si>
  <si>
    <t>CBI</t>
  </si>
  <si>
    <t>Sub Total Hope Transplant House</t>
  </si>
  <si>
    <t>CBI Donations</t>
  </si>
  <si>
    <t>Hope House Donations</t>
  </si>
  <si>
    <t>Middleton Lions Club</t>
  </si>
  <si>
    <t>Mineral Point  Lions Club</t>
  </si>
  <si>
    <t>Combat Blindess International</t>
  </si>
  <si>
    <t xml:space="preserve">Regular Donation </t>
  </si>
  <si>
    <t>Prevent Blindness Wisconsin</t>
  </si>
  <si>
    <t>Total Adult Vision Screening</t>
  </si>
  <si>
    <t>Robert Faliveno</t>
  </si>
  <si>
    <t>Leader Dog Expenses</t>
  </si>
  <si>
    <t>Richard Schwedrsky</t>
  </si>
  <si>
    <t>Marshall Lions Club</t>
  </si>
  <si>
    <t>Marshall Lions Club`</t>
  </si>
  <si>
    <t>Annette Kornell</t>
  </si>
  <si>
    <t>Todd Madaus</t>
  </si>
  <si>
    <t>Lions Eye  Banks Wis Donations</t>
  </si>
  <si>
    <t>Total L.E.H.P. Donations</t>
  </si>
  <si>
    <t>L.E.H.P. Donations</t>
  </si>
  <si>
    <t>District Tech</t>
  </si>
  <si>
    <t>Beloit Senior Fair</t>
  </si>
  <si>
    <t>Voluntary Action Center</t>
  </si>
  <si>
    <t>Hearing Fund Expense</t>
  </si>
  <si>
    <t>Total Hearing Fund Expense</t>
  </si>
  <si>
    <t>Ordinary Income/Expense</t>
  </si>
  <si>
    <t>1754</t>
  </si>
  <si>
    <t>Total Camera Use</t>
  </si>
  <si>
    <t>3088</t>
  </si>
  <si>
    <t>2605</t>
  </si>
  <si>
    <t>1184</t>
  </si>
  <si>
    <t>2927</t>
  </si>
  <si>
    <t>1560</t>
  </si>
  <si>
    <t>1280</t>
  </si>
  <si>
    <t>6754</t>
  </si>
  <si>
    <t>2484</t>
  </si>
  <si>
    <t>4269</t>
  </si>
  <si>
    <t>6377</t>
  </si>
  <si>
    <t>4440</t>
  </si>
  <si>
    <t>3673</t>
  </si>
  <si>
    <t>4459</t>
  </si>
  <si>
    <t>4265</t>
  </si>
  <si>
    <t>2449</t>
  </si>
  <si>
    <t>2567</t>
  </si>
  <si>
    <t>James Fletcher</t>
  </si>
  <si>
    <t>1214</t>
  </si>
  <si>
    <t>2694</t>
  </si>
  <si>
    <t>7007</t>
  </si>
  <si>
    <t>Cuba City Lions Club</t>
  </si>
  <si>
    <t>4496</t>
  </si>
  <si>
    <t>2281</t>
  </si>
  <si>
    <t>5061</t>
  </si>
  <si>
    <t>2481</t>
  </si>
  <si>
    <t>Cuba City Lioness</t>
  </si>
  <si>
    <t>1355</t>
  </si>
  <si>
    <t>187</t>
  </si>
  <si>
    <t>6194</t>
  </si>
  <si>
    <t>4457</t>
  </si>
  <si>
    <t>4448</t>
  </si>
  <si>
    <t>3711</t>
  </si>
  <si>
    <t>1653</t>
  </si>
  <si>
    <t>1171</t>
  </si>
  <si>
    <t>2502</t>
  </si>
  <si>
    <t>4931</t>
  </si>
  <si>
    <t>3511</t>
  </si>
  <si>
    <t>2808</t>
  </si>
  <si>
    <t>2263</t>
  </si>
  <si>
    <t>722</t>
  </si>
  <si>
    <t>3074</t>
  </si>
  <si>
    <t>1234</t>
  </si>
  <si>
    <t>Dodgeville Lioness Club</t>
  </si>
  <si>
    <t>1945</t>
  </si>
  <si>
    <t>2657</t>
  </si>
  <si>
    <t>2480</t>
  </si>
  <si>
    <t>2543</t>
  </si>
  <si>
    <t>Brodhead Lions Club</t>
  </si>
  <si>
    <t>1581</t>
  </si>
  <si>
    <t>1532</t>
  </si>
  <si>
    <t>4455</t>
  </si>
  <si>
    <t>1651</t>
  </si>
  <si>
    <t>4446</t>
  </si>
  <si>
    <t>1501</t>
  </si>
  <si>
    <t>Milton Lions Club</t>
  </si>
  <si>
    <t>L.C.I.F. - Melvin Jones</t>
  </si>
  <si>
    <t>4930</t>
  </si>
  <si>
    <t>6195</t>
  </si>
  <si>
    <t>4460</t>
  </si>
  <si>
    <t>Total L.C.I.F. - Melvin Jones</t>
  </si>
  <si>
    <t>District L.C.I.F. Donations - Other</t>
  </si>
  <si>
    <t>4270</t>
  </si>
  <si>
    <t>Total District L.C.I.F. Donations - Other</t>
  </si>
  <si>
    <t>Total District L.C.I.F. Donations</t>
  </si>
  <si>
    <t>2544</t>
  </si>
  <si>
    <t>4456</t>
  </si>
  <si>
    <t>4441</t>
  </si>
  <si>
    <t>4928</t>
  </si>
  <si>
    <t>2629</t>
  </si>
  <si>
    <t>4458</t>
  </si>
  <si>
    <t>4447</t>
  </si>
  <si>
    <t>2506</t>
  </si>
  <si>
    <t>2658</t>
  </si>
  <si>
    <t>4929</t>
  </si>
  <si>
    <t>2630</t>
  </si>
  <si>
    <t>4445</t>
  </si>
  <si>
    <t>Total Donations</t>
  </si>
  <si>
    <t>Total Income</t>
  </si>
  <si>
    <t>Expense</t>
  </si>
  <si>
    <t>Fund Expenses</t>
  </si>
  <si>
    <t>Adult Vision Screening</t>
  </si>
  <si>
    <t>L.C.I.F</t>
  </si>
  <si>
    <t>Total L.C.I.F</t>
  </si>
  <si>
    <t>Wisconsin Missions expense</t>
  </si>
  <si>
    <t>Total Wisconsin Missions expense</t>
  </si>
  <si>
    <t>Net Ordinary Income</t>
  </si>
  <si>
    <t>1154</t>
  </si>
  <si>
    <t>Total Expense</t>
  </si>
  <si>
    <t>Camera Usage</t>
  </si>
  <si>
    <t>Deerfield Lions Club</t>
  </si>
  <si>
    <t>1155</t>
  </si>
  <si>
    <t>2674</t>
  </si>
  <si>
    <t>3115</t>
  </si>
  <si>
    <t>2856</t>
  </si>
  <si>
    <t>2536</t>
  </si>
  <si>
    <t>5936</t>
  </si>
  <si>
    <t>2425</t>
  </si>
  <si>
    <t>518</t>
  </si>
  <si>
    <t>4095</t>
  </si>
  <si>
    <t>Stoughton Lions Club</t>
  </si>
  <si>
    <t>2537</t>
  </si>
  <si>
    <t>4097</t>
  </si>
  <si>
    <t>4096</t>
  </si>
  <si>
    <t>5935</t>
  </si>
  <si>
    <t>Cottage Grove Lions</t>
  </si>
  <si>
    <t>Nadine Kornell</t>
  </si>
  <si>
    <t>Amanda Mandolis</t>
  </si>
  <si>
    <t>Elizabeth Brinks</t>
  </si>
  <si>
    <t>David Barrett</t>
  </si>
  <si>
    <t>Misc Fund</t>
  </si>
  <si>
    <t>Date</t>
  </si>
  <si>
    <t>Name</t>
  </si>
  <si>
    <t>Amount</t>
  </si>
  <si>
    <t>10666</t>
  </si>
  <si>
    <t>Adult Vision Screening Donation - Other</t>
  </si>
  <si>
    <t>2965</t>
  </si>
  <si>
    <t>46701</t>
  </si>
  <si>
    <t>Total Adult Vision Screening Donation - Other</t>
  </si>
  <si>
    <t>10617</t>
  </si>
  <si>
    <t>10644</t>
  </si>
  <si>
    <t>10637</t>
  </si>
  <si>
    <t>38586</t>
  </si>
  <si>
    <t>46821</t>
  </si>
  <si>
    <t>54011</t>
  </si>
  <si>
    <t>10619</t>
  </si>
  <si>
    <t>10629</t>
  </si>
  <si>
    <t>36106</t>
  </si>
  <si>
    <t>10628</t>
  </si>
  <si>
    <t>2703</t>
  </si>
  <si>
    <t>33312</t>
  </si>
  <si>
    <t>1353</t>
  </si>
  <si>
    <t>65423</t>
  </si>
  <si>
    <t>46139</t>
  </si>
  <si>
    <t>10660</t>
  </si>
  <si>
    <t>41972</t>
  </si>
  <si>
    <t>10671</t>
  </si>
  <si>
    <t>10607</t>
  </si>
  <si>
    <t>10611</t>
  </si>
  <si>
    <t>10625</t>
  </si>
  <si>
    <t>10642</t>
  </si>
  <si>
    <t>10623</t>
  </si>
  <si>
    <t>10640</t>
  </si>
  <si>
    <t>10620</t>
  </si>
  <si>
    <t>10665</t>
  </si>
  <si>
    <t>6343</t>
  </si>
  <si>
    <t>Mt. Horeb Lions Club</t>
  </si>
  <si>
    <t>10647</t>
  </si>
  <si>
    <t>2540</t>
  </si>
  <si>
    <t>Lake Wisconsin Lions Club</t>
  </si>
  <si>
    <t>44524</t>
  </si>
  <si>
    <t>3723</t>
  </si>
  <si>
    <t>36446</t>
  </si>
  <si>
    <t>43144</t>
  </si>
  <si>
    <t>38585</t>
  </si>
  <si>
    <t>10656</t>
  </si>
  <si>
    <t>10649</t>
  </si>
  <si>
    <t>6346</t>
  </si>
  <si>
    <t>6353</t>
  </si>
  <si>
    <t>2962</t>
  </si>
  <si>
    <t>2556</t>
  </si>
  <si>
    <t>Cuba City Lioness Club</t>
  </si>
  <si>
    <t>10631</t>
  </si>
  <si>
    <t>43345</t>
  </si>
  <si>
    <t>36107</t>
  </si>
  <si>
    <t>10622</t>
  </si>
  <si>
    <t>10614</t>
  </si>
  <si>
    <t>31019</t>
  </si>
  <si>
    <t>10612</t>
  </si>
  <si>
    <t>121783</t>
  </si>
  <si>
    <t>10621</t>
  </si>
  <si>
    <t>29110</t>
  </si>
  <si>
    <t>Monticello Lioness Club</t>
  </si>
  <si>
    <t>UW Madison Campus Lions Club</t>
  </si>
  <si>
    <t>89193</t>
  </si>
  <si>
    <t>2535</t>
  </si>
  <si>
    <t>Mc Farland Lioness Club</t>
  </si>
  <si>
    <t>6341</t>
  </si>
  <si>
    <t>2542</t>
  </si>
  <si>
    <t>1009</t>
  </si>
  <si>
    <t>1881</t>
  </si>
  <si>
    <t>Madison Evening Lions Club</t>
  </si>
  <si>
    <t>2889</t>
  </si>
  <si>
    <t>4564</t>
  </si>
  <si>
    <t>2709</t>
  </si>
  <si>
    <t>6398</t>
  </si>
  <si>
    <t>2959</t>
  </si>
  <si>
    <t>6342</t>
  </si>
  <si>
    <t>2541</t>
  </si>
  <si>
    <t>4466</t>
  </si>
  <si>
    <t>2963</t>
  </si>
  <si>
    <t>6345</t>
  </si>
  <si>
    <t>2964</t>
  </si>
  <si>
    <t>1011</t>
  </si>
  <si>
    <t>4467</t>
  </si>
  <si>
    <t>27-D1 Admin</t>
  </si>
  <si>
    <t>Total Misc Fund</t>
  </si>
  <si>
    <t>2957</t>
  </si>
  <si>
    <t>CBI Expenses</t>
  </si>
  <si>
    <t>Total CBI Expenses</t>
  </si>
  <si>
    <t>Leader Dog for the Blind</t>
  </si>
  <si>
    <t>LEBW Expenses</t>
  </si>
  <si>
    <t>L.E.B.W.</t>
  </si>
  <si>
    <t>Total LEBW Expenses</t>
  </si>
  <si>
    <t>Restoring Hope Expenses</t>
  </si>
  <si>
    <t>Restoring Hope Transplant House</t>
  </si>
  <si>
    <t>Total Restoring Hope Expenses</t>
  </si>
  <si>
    <t>Wis Lions Foundation Expenses</t>
  </si>
  <si>
    <t>Total Wis Lions Foundation Expenses</t>
  </si>
  <si>
    <t>Wis Pride Endowment Expense</t>
  </si>
  <si>
    <t>Total Wis Pride Endowment Expense</t>
  </si>
  <si>
    <t>236</t>
  </si>
  <si>
    <t>353</t>
  </si>
  <si>
    <t>256</t>
  </si>
  <si>
    <t>263</t>
  </si>
  <si>
    <t>264</t>
  </si>
  <si>
    <t>267</t>
  </si>
  <si>
    <t>269</t>
  </si>
  <si>
    <t>274</t>
  </si>
  <si>
    <t>275</t>
  </si>
  <si>
    <t>278</t>
  </si>
  <si>
    <t>283</t>
  </si>
  <si>
    <t>292</t>
  </si>
  <si>
    <t>307</t>
  </si>
  <si>
    <t>331</t>
  </si>
  <si>
    <t>332</t>
  </si>
  <si>
    <t>348</t>
  </si>
  <si>
    <t>231</t>
  </si>
  <si>
    <t>235</t>
  </si>
  <si>
    <t>242</t>
  </si>
  <si>
    <t>245</t>
  </si>
  <si>
    <t>262</t>
  </si>
  <si>
    <t>265</t>
  </si>
  <si>
    <t>268</t>
  </si>
  <si>
    <t>282</t>
  </si>
  <si>
    <t>284</t>
  </si>
  <si>
    <t>298</t>
  </si>
  <si>
    <t>302</t>
  </si>
  <si>
    <t>300</t>
  </si>
  <si>
    <t>296</t>
  </si>
  <si>
    <t>305</t>
  </si>
  <si>
    <t>316</t>
  </si>
  <si>
    <t>319</t>
  </si>
  <si>
    <t>339</t>
  </si>
  <si>
    <t>342</t>
  </si>
  <si>
    <t>357</t>
  </si>
  <si>
    <t>259</t>
  </si>
  <si>
    <t>266</t>
  </si>
  <si>
    <t>281</t>
  </si>
  <si>
    <t>286</t>
  </si>
  <si>
    <t>294</t>
  </si>
  <si>
    <t>311</t>
  </si>
  <si>
    <t>313</t>
  </si>
  <si>
    <t>326</t>
  </si>
  <si>
    <t>327</t>
  </si>
  <si>
    <t>335</t>
  </si>
  <si>
    <t>336</t>
  </si>
  <si>
    <t>352</t>
  </si>
  <si>
    <t>355</t>
  </si>
  <si>
    <t>233</t>
  </si>
  <si>
    <t>232</t>
  </si>
  <si>
    <t>234</t>
  </si>
  <si>
    <t>244</t>
  </si>
  <si>
    <t>238</t>
  </si>
  <si>
    <t>243</t>
  </si>
  <si>
    <t>246</t>
  </si>
  <si>
    <t>247</t>
  </si>
  <si>
    <t>255</t>
  </si>
  <si>
    <t>270</t>
  </si>
  <si>
    <t>271</t>
  </si>
  <si>
    <t>272</t>
  </si>
  <si>
    <t>273</t>
  </si>
  <si>
    <t>277</t>
  </si>
  <si>
    <t>279</t>
  </si>
  <si>
    <t>289</t>
  </si>
  <si>
    <t>291</t>
  </si>
  <si>
    <t>301</t>
  </si>
  <si>
    <t>303</t>
  </si>
  <si>
    <t>304</t>
  </si>
  <si>
    <t>306</t>
  </si>
  <si>
    <t>309</t>
  </si>
  <si>
    <t>312</t>
  </si>
  <si>
    <t>314</t>
  </si>
  <si>
    <t>317</t>
  </si>
  <si>
    <t>318</t>
  </si>
  <si>
    <t>320</t>
  </si>
  <si>
    <t>322</t>
  </si>
  <si>
    <t>330</t>
  </si>
  <si>
    <t>337</t>
  </si>
  <si>
    <t>340</t>
  </si>
  <si>
    <t>343</t>
  </si>
  <si>
    <t>345</t>
  </si>
  <si>
    <t>349</t>
  </si>
  <si>
    <t>356</t>
  </si>
  <si>
    <t>359</t>
  </si>
  <si>
    <t>257</t>
  </si>
  <si>
    <t>239</t>
  </si>
  <si>
    <t>280</t>
  </si>
  <si>
    <t>297</t>
  </si>
  <si>
    <t>333</t>
  </si>
  <si>
    <t>358</t>
  </si>
  <si>
    <t>249</t>
  </si>
  <si>
    <t>285</t>
  </si>
  <si>
    <t>325</t>
  </si>
  <si>
    <t>260</t>
  </si>
  <si>
    <t>290</t>
  </si>
  <si>
    <t>293</t>
  </si>
  <si>
    <t>338</t>
  </si>
  <si>
    <t>341</t>
  </si>
  <si>
    <t>347</t>
  </si>
  <si>
    <t>351</t>
  </si>
  <si>
    <t>258</t>
  </si>
  <si>
    <t>299</t>
  </si>
  <si>
    <t>334</t>
  </si>
  <si>
    <t>354</t>
  </si>
  <si>
    <t>241</t>
  </si>
  <si>
    <t>251</t>
  </si>
  <si>
    <t>287</t>
  </si>
  <si>
    <t>295</t>
  </si>
  <si>
    <t>310</t>
  </si>
  <si>
    <t>323</t>
  </si>
  <si>
    <t>324</t>
  </si>
  <si>
    <t>328</t>
  </si>
  <si>
    <t>344</t>
  </si>
  <si>
    <t>346</t>
  </si>
  <si>
    <t>253</t>
  </si>
  <si>
    <t>261</t>
  </si>
  <si>
    <t>5</t>
  </si>
  <si>
    <t>237</t>
  </si>
  <si>
    <t>254</t>
  </si>
  <si>
    <t>276</t>
  </si>
  <si>
    <t>240</t>
  </si>
  <si>
    <t>250</t>
  </si>
  <si>
    <t>252</t>
  </si>
  <si>
    <t>288</t>
  </si>
  <si>
    <t>308</t>
  </si>
  <si>
    <t>321</t>
  </si>
  <si>
    <t>329</t>
  </si>
  <si>
    <t>350</t>
  </si>
  <si>
    <t>360</t>
  </si>
  <si>
    <t>6349</t>
  </si>
  <si>
    <t>5070</t>
  </si>
  <si>
    <t>5071</t>
  </si>
  <si>
    <t>5072</t>
  </si>
  <si>
    <t>5085</t>
  </si>
  <si>
    <t>5058</t>
  </si>
  <si>
    <t>5059</t>
  </si>
  <si>
    <t>5060</t>
  </si>
  <si>
    <t>5063</t>
  </si>
  <si>
    <t>5073</t>
  </si>
  <si>
    <t>5075</t>
  </si>
  <si>
    <t>5076</t>
  </si>
  <si>
    <t>5086</t>
  </si>
  <si>
    <t>5087</t>
  </si>
  <si>
    <t>5090</t>
  </si>
  <si>
    <t>5091</t>
  </si>
  <si>
    <t>5069</t>
  </si>
  <si>
    <t>5083</t>
  </si>
  <si>
    <t>5092</t>
  </si>
  <si>
    <t>5088</t>
  </si>
  <si>
    <t>5095</t>
  </si>
  <si>
    <t>5084</t>
  </si>
  <si>
    <t>5081</t>
  </si>
  <si>
    <t>5093</t>
  </si>
  <si>
    <t>Wisconsin Lions Camp</t>
  </si>
  <si>
    <t>5094</t>
  </si>
  <si>
    <t>5082</t>
  </si>
  <si>
    <t>5074</t>
  </si>
  <si>
    <t>5062</t>
  </si>
  <si>
    <t>5064</t>
  </si>
  <si>
    <t>5065</t>
  </si>
  <si>
    <t>5066</t>
  </si>
  <si>
    <t>5077</t>
  </si>
  <si>
    <t>5078</t>
  </si>
  <si>
    <t>5079</t>
  </si>
  <si>
    <t>5080</t>
  </si>
  <si>
    <t>5089</t>
  </si>
  <si>
    <t>Sales Receipt</t>
  </si>
  <si>
    <t>Invoice</t>
  </si>
  <si>
    <t>Bill</t>
  </si>
  <si>
    <t>Net Income</t>
  </si>
  <si>
    <t>Type</t>
  </si>
  <si>
    <t>Num</t>
  </si>
  <si>
    <t>P. O. #</t>
  </si>
  <si>
    <t>Name Account #</t>
  </si>
  <si>
    <t>Actual</t>
  </si>
  <si>
    <t>2011/12</t>
  </si>
  <si>
    <t>2016/17</t>
  </si>
  <si>
    <t>2015/16</t>
  </si>
  <si>
    <t>2014/15</t>
  </si>
  <si>
    <t>Previous Balance</t>
  </si>
  <si>
    <t>Sub Total Youth Exchange</t>
  </si>
  <si>
    <t>Diabetes</t>
  </si>
  <si>
    <t>Emergency Fund</t>
  </si>
  <si>
    <t>Hearing</t>
  </si>
  <si>
    <t xml:space="preserve"> Leader Dog</t>
  </si>
  <si>
    <t>Vision Screening</t>
  </si>
  <si>
    <t>District  Youth Exchange</t>
  </si>
  <si>
    <t>District  to  L.C.I.F.</t>
  </si>
  <si>
    <t xml:space="preserve">                             Sub Total CBI</t>
  </si>
  <si>
    <t>2021-22</t>
  </si>
  <si>
    <t xml:space="preserve">PlusOptix Warranty </t>
  </si>
  <si>
    <t>Sub Total District Tech</t>
  </si>
  <si>
    <t xml:space="preserve"> </t>
  </si>
  <si>
    <t>2022-23</t>
  </si>
  <si>
    <t>Sub Total  Vision Screening</t>
  </si>
  <si>
    <t>ChildHood Cancer</t>
  </si>
  <si>
    <t xml:space="preserve">                               Sub Total Childhood Cancer</t>
  </si>
  <si>
    <t>2023-24</t>
  </si>
  <si>
    <t>Sub Total Wis Pride Endowment Fund</t>
  </si>
  <si>
    <t xml:space="preserve">                              Sub Total Birch Strum Foundation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</si>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</sst>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 val="singleAccounting"/>
      <sz val="8"/>
      <color rgb="FF000000"/>
      <name val="Arial"/>
      <family val="2"/>
    </font>
    <font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 val="singleAccounting"/>
      <sz val="8"/>
      <color rgb="FF00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u val="doubleAccounting"/>
      <sz val="14"/>
      <name val="Arial"/>
      <family val="2"/>
    </font>
    <font>
      <b/>
      <u/>
      <sz val="14"/>
      <color rgb="FFFF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b/>
      <u/>
      <sz val="16"/>
      <name val="Arial"/>
      <family val="2"/>
    </font>
    <font>
      <b/>
      <u val="singleAccounting"/>
      <sz val="14"/>
      <color rgb="FF000000"/>
      <name val="Arial"/>
      <family val="2"/>
    </font>
    <font>
      <b/>
      <u val="doubleAccounting"/>
      <sz val="14"/>
      <color rgb="FF000000"/>
      <name val="Arial"/>
      <family val="2"/>
    </font>
    <font>
      <b/>
      <u val="singleAccounting"/>
      <sz val="14"/>
      <name val="Arial"/>
      <family val="2"/>
    </font>
    <font>
      <b/>
      <u/>
      <sz val="14"/>
      <color theme="3" tint="0.39997558519241921"/>
      <name val="Arial"/>
      <family val="2"/>
    </font>
    <font>
      <b/>
      <sz val="14"/>
      <color rgb="FFFF0000"/>
      <name val="Arial"/>
      <family val="2"/>
    </font>
    <font>
      <b/>
      <u val="singleAccounting"/>
      <sz val="14"/>
      <color rgb="FFFF0000"/>
      <name val="Arial"/>
      <family val="2"/>
    </font>
    <font>
      <b/>
      <u val="doubleAccounting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4" fontId="2" fillId="0" borderId="0" xfId="1" applyFont="1"/>
    <xf numFmtId="44" fontId="2" fillId="0" borderId="0" xfId="0" applyNumberFormat="1" applyFont="1"/>
    <xf numFmtId="44" fontId="2" fillId="0" borderId="1" xfId="0" applyNumberFormat="1" applyFont="1" applyBorder="1"/>
    <xf numFmtId="49" fontId="0" fillId="0" borderId="0" xfId="0" applyNumberFormat="1" applyAlignment="1">
      <alignment horizontal="center"/>
    </xf>
    <xf numFmtId="49" fontId="6" fillId="0" borderId="0" xfId="0" applyNumberFormat="1" applyFont="1"/>
    <xf numFmtId="164" fontId="6" fillId="0" borderId="0" xfId="0" applyNumberFormat="1" applyFont="1"/>
    <xf numFmtId="0" fontId="6" fillId="0" borderId="0" xfId="0" applyFont="1"/>
    <xf numFmtId="49" fontId="7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7" fillId="0" borderId="2" xfId="0" applyFont="1" applyBorder="1"/>
    <xf numFmtId="49" fontId="0" fillId="0" borderId="0" xfId="0" applyNumberFormat="1"/>
    <xf numFmtId="49" fontId="6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1" applyFont="1" applyFill="1" applyBorder="1"/>
    <xf numFmtId="44" fontId="2" fillId="0" borderId="4" xfId="0" applyNumberFormat="1" applyFont="1" applyBorder="1"/>
    <xf numFmtId="44" fontId="2" fillId="0" borderId="4" xfId="1" applyFont="1" applyBorder="1"/>
    <xf numFmtId="0" fontId="4" fillId="0" borderId="0" xfId="0" applyFont="1" applyAlignment="1">
      <alignment horizontal="center"/>
    </xf>
    <xf numFmtId="44" fontId="0" fillId="0" borderId="0" xfId="1" applyFont="1"/>
    <xf numFmtId="44" fontId="6" fillId="0" borderId="0" xfId="1" applyFont="1"/>
    <xf numFmtId="44" fontId="7" fillId="0" borderId="0" xfId="1" applyFont="1"/>
    <xf numFmtId="44" fontId="7" fillId="0" borderId="0" xfId="1" applyFont="1" applyBorder="1"/>
    <xf numFmtId="44" fontId="8" fillId="0" borderId="0" xfId="1" applyFont="1"/>
    <xf numFmtId="44" fontId="8" fillId="0" borderId="0" xfId="1" applyFont="1" applyBorder="1"/>
    <xf numFmtId="44" fontId="6" fillId="0" borderId="0" xfId="1" applyFont="1" applyBorder="1" applyAlignment="1">
      <alignment horizontal="center"/>
    </xf>
    <xf numFmtId="165" fontId="7" fillId="0" borderId="2" xfId="0" applyNumberFormat="1" applyFont="1" applyBorder="1"/>
    <xf numFmtId="165" fontId="7" fillId="0" borderId="0" xfId="0" applyNumberFormat="1" applyFont="1"/>
    <xf numFmtId="44" fontId="9" fillId="0" borderId="0" xfId="1" applyFont="1"/>
    <xf numFmtId="44" fontId="10" fillId="0" borderId="0" xfId="1" applyFont="1"/>
    <xf numFmtId="44" fontId="3" fillId="0" borderId="0" xfId="1" applyFont="1"/>
    <xf numFmtId="49" fontId="11" fillId="0" borderId="0" xfId="0" applyNumberFormat="1" applyFont="1"/>
    <xf numFmtId="49" fontId="9" fillId="0" borderId="0" xfId="0" applyNumberFormat="1" applyFont="1"/>
    <xf numFmtId="0" fontId="11" fillId="0" borderId="0" xfId="0" applyFont="1"/>
    <xf numFmtId="49" fontId="3" fillId="0" borderId="0" xfId="0" applyNumberFormat="1" applyFont="1"/>
    <xf numFmtId="164" fontId="9" fillId="0" borderId="0" xfId="0" applyNumberFormat="1" applyFont="1"/>
    <xf numFmtId="44" fontId="12" fillId="0" borderId="0" xfId="1" applyFont="1"/>
    <xf numFmtId="44" fontId="5" fillId="0" borderId="0" xfId="1" applyFont="1"/>
    <xf numFmtId="165" fontId="6" fillId="0" borderId="0" xfId="0" applyNumberFormat="1" applyFont="1"/>
    <xf numFmtId="165" fontId="7" fillId="0" borderId="5" xfId="0" applyNumberFormat="1" applyFont="1" applyBorder="1"/>
    <xf numFmtId="165" fontId="7" fillId="0" borderId="3" xfId="0" applyNumberFormat="1" applyFont="1" applyBorder="1"/>
    <xf numFmtId="165" fontId="6" fillId="0" borderId="7" xfId="0" applyNumberFormat="1" applyFont="1" applyBorder="1"/>
    <xf numFmtId="49" fontId="6" fillId="0" borderId="6" xfId="0" applyNumberFormat="1" applyFont="1" applyBorder="1" applyAlignment="1">
      <alignment horizontal="center"/>
    </xf>
    <xf numFmtId="44" fontId="2" fillId="0" borderId="0" xfId="1" applyFont="1" applyAlignment="1">
      <alignment horizontal="center"/>
    </xf>
    <xf numFmtId="44" fontId="4" fillId="0" borderId="0" xfId="1" applyFont="1" applyAlignment="1">
      <alignment horizontal="center"/>
    </xf>
    <xf numFmtId="44" fontId="2" fillId="0" borderId="0" xfId="1" applyFont="1" applyBorder="1"/>
    <xf numFmtId="44" fontId="2" fillId="0" borderId="1" xfId="1" applyFont="1" applyBorder="1"/>
    <xf numFmtId="44" fontId="11" fillId="0" borderId="0" xfId="1" applyFont="1"/>
    <xf numFmtId="0" fontId="14" fillId="0" borderId="0" xfId="0" applyFont="1"/>
    <xf numFmtId="49" fontId="15" fillId="0" borderId="0" xfId="0" applyNumberFormat="1" applyFont="1"/>
    <xf numFmtId="0" fontId="16" fillId="0" borderId="0" xfId="0" applyFont="1"/>
    <xf numFmtId="44" fontId="17" fillId="0" borderId="0" xfId="1" applyFont="1" applyAlignment="1">
      <alignment horizontal="center"/>
    </xf>
    <xf numFmtId="44" fontId="13" fillId="0" borderId="0" xfId="1" applyFont="1" applyAlignment="1">
      <alignment horizontal="center"/>
    </xf>
    <xf numFmtId="44" fontId="18" fillId="0" borderId="0" xfId="1" applyFont="1"/>
    <xf numFmtId="44" fontId="17" fillId="0" borderId="0" xfId="1" applyFont="1"/>
    <xf numFmtId="0" fontId="17" fillId="0" borderId="0" xfId="0" applyFont="1" applyAlignment="1">
      <alignment horizontal="right"/>
    </xf>
    <xf numFmtId="44" fontId="17" fillId="0" borderId="0" xfId="1" applyFont="1" applyBorder="1"/>
    <xf numFmtId="0" fontId="17" fillId="0" borderId="0" xfId="0" applyFont="1"/>
    <xf numFmtId="44" fontId="19" fillId="0" borderId="0" xfId="1" applyFont="1" applyBorder="1"/>
    <xf numFmtId="44" fontId="19" fillId="0" borderId="0" xfId="1" applyFont="1"/>
    <xf numFmtId="49" fontId="18" fillId="0" borderId="0" xfId="0" applyNumberFormat="1" applyFont="1"/>
    <xf numFmtId="0" fontId="14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1" fillId="0" borderId="0" xfId="0" applyFont="1"/>
    <xf numFmtId="49" fontId="22" fillId="0" borderId="0" xfId="0" applyNumberFormat="1" applyFont="1"/>
    <xf numFmtId="164" fontId="22" fillId="0" borderId="0" xfId="0" applyNumberFormat="1" applyFont="1"/>
    <xf numFmtId="49" fontId="23" fillId="0" borderId="0" xfId="0" applyNumberFormat="1" applyFont="1"/>
    <xf numFmtId="164" fontId="23" fillId="0" borderId="0" xfId="0" applyNumberFormat="1" applyFont="1"/>
    <xf numFmtId="2" fontId="22" fillId="0" borderId="0" xfId="0" applyNumberFormat="1" applyFont="1"/>
    <xf numFmtId="49" fontId="21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44" fontId="25" fillId="0" borderId="0" xfId="1" applyFont="1" applyBorder="1"/>
    <xf numFmtId="44" fontId="26" fillId="0" borderId="0" xfId="1" applyFont="1"/>
    <xf numFmtId="44" fontId="25" fillId="0" borderId="0" xfId="1" applyFont="1" applyFill="1" applyBorder="1"/>
    <xf numFmtId="4" fontId="22" fillId="0" borderId="0" xfId="0" applyNumberFormat="1" applyFont="1"/>
    <xf numFmtId="0" fontId="22" fillId="0" borderId="0" xfId="0" applyFont="1"/>
    <xf numFmtId="44" fontId="25" fillId="0" borderId="0" xfId="1" applyFont="1"/>
    <xf numFmtId="44" fontId="27" fillId="0" borderId="0" xfId="1" applyFont="1"/>
    <xf numFmtId="44" fontId="29" fillId="0" borderId="0" xfId="1" applyFont="1" applyBorder="1"/>
    <xf numFmtId="44" fontId="30" fillId="0" borderId="0" xfId="1" applyFont="1" applyBorder="1"/>
    <xf numFmtId="43" fontId="17" fillId="0" borderId="0" xfId="0" applyNumberFormat="1" applyFont="1"/>
    <xf numFmtId="43" fontId="18" fillId="0" borderId="0" xfId="0" applyNumberFormat="1" applyFont="1"/>
    <xf numFmtId="43" fontId="21" fillId="0" borderId="0" xfId="0" applyNumberFormat="1" applyFont="1" applyAlignment="1">
      <alignment horizontal="center"/>
    </xf>
    <xf numFmtId="43" fontId="22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44" fontId="15" fillId="0" borderId="0" xfId="0" applyNumberFormat="1" applyFont="1"/>
    <xf numFmtId="44" fontId="22" fillId="0" borderId="0" xfId="1" applyFont="1"/>
    <xf numFmtId="44" fontId="31" fillId="0" borderId="0" xfId="1" applyFont="1"/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19</xdr:col>
      <xdr:colOff>274599</xdr:colOff>
      <xdr:row>45</xdr:row>
      <xdr:rowOff>27661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4"/>
  <sheetViews>
    <sheetView tabSelected="1" view="pageLayout" topLeftCell="A86" zoomScaleNormal="55" workbookViewId="0">
      <selection activeCell="B86" sqref="B1:C1048576"/>
    </sheetView>
  </sheetViews>
  <sheetFormatPr defaultRowHeight="25.5" x14ac:dyDescent="0.35"/>
  <cols>
    <col min="1" max="1" width="63.28515625" style="53" customWidth="1"/>
    <col min="2" max="2" width="19.7109375" style="59" hidden="1" customWidth="1"/>
    <col min="3" max="3" width="17.85546875" style="59" hidden="1" customWidth="1"/>
    <col min="4" max="4" width="17.42578125" style="59" customWidth="1"/>
    <col min="5" max="6" width="16.7109375" style="68" customWidth="1"/>
    <col min="7" max="7" width="31.5703125" style="68" customWidth="1"/>
    <col min="8" max="9" width="12.28515625" customWidth="1"/>
    <col min="10" max="10" width="9.7109375" customWidth="1"/>
    <col min="12" max="12" width="11.7109375" customWidth="1"/>
    <col min="13" max="13" width="17" customWidth="1"/>
    <col min="14" max="14" width="22.28515625" customWidth="1"/>
    <col min="15" max="15" width="4.42578125" hidden="1" customWidth="1"/>
    <col min="16" max="16" width="26.28515625" customWidth="1"/>
    <col min="17" max="17" width="10.28515625" style="24" bestFit="1" customWidth="1"/>
  </cols>
  <sheetData>
    <row r="1" spans="1:17" x14ac:dyDescent="0.35">
      <c r="B1" s="56" t="s">
        <v>510</v>
      </c>
      <c r="C1" s="56" t="s">
        <v>510</v>
      </c>
      <c r="D1" s="56" t="s">
        <v>510</v>
      </c>
      <c r="E1" s="56" t="s">
        <v>510</v>
      </c>
      <c r="F1" s="56" t="s">
        <v>510</v>
      </c>
      <c r="G1" s="70"/>
      <c r="H1" s="11"/>
      <c r="I1" s="11"/>
      <c r="J1" s="11"/>
      <c r="K1" s="11"/>
      <c r="L1" s="26"/>
      <c r="Q1"/>
    </row>
    <row r="2" spans="1:17" x14ac:dyDescent="0.35">
      <c r="B2" s="57" t="s">
        <v>525</v>
      </c>
      <c r="C2" s="57" t="s">
        <v>529</v>
      </c>
      <c r="D2" s="57" t="s">
        <v>533</v>
      </c>
      <c r="E2" s="57" t="s">
        <v>536</v>
      </c>
      <c r="F2" s="57" t="s">
        <v>537</v>
      </c>
      <c r="G2" s="70"/>
      <c r="H2" s="11"/>
      <c r="I2" s="11"/>
      <c r="J2" s="11"/>
      <c r="K2" s="11"/>
      <c r="L2" s="26"/>
      <c r="Q2"/>
    </row>
    <row r="3" spans="1:17" x14ac:dyDescent="0.35">
      <c r="A3" s="67" t="s">
        <v>19</v>
      </c>
      <c r="E3" s="69"/>
      <c r="F3" s="69"/>
      <c r="G3" s="70"/>
      <c r="H3" s="11"/>
      <c r="I3" s="11"/>
      <c r="J3" s="11"/>
      <c r="K3" s="11"/>
      <c r="L3" s="26"/>
      <c r="Q3"/>
    </row>
    <row r="4" spans="1:17" x14ac:dyDescent="0.35">
      <c r="A4" s="60" t="s">
        <v>515</v>
      </c>
      <c r="B4" s="59">
        <v>0</v>
      </c>
      <c r="C4" s="59">
        <v>0</v>
      </c>
      <c r="D4" s="59">
        <v>0</v>
      </c>
      <c r="E4" s="59">
        <v>0</v>
      </c>
      <c r="F4" s="59">
        <v>0</v>
      </c>
      <c r="G4" s="70"/>
      <c r="H4" s="11"/>
      <c r="I4" s="11"/>
      <c r="J4" s="11"/>
      <c r="K4" s="11"/>
      <c r="L4" s="26"/>
      <c r="Q4"/>
    </row>
    <row r="5" spans="1:17" x14ac:dyDescent="0.35">
      <c r="A5" s="60" t="s">
        <v>10</v>
      </c>
      <c r="B5" s="59">
        <v>25</v>
      </c>
      <c r="C5" s="59">
        <v>25</v>
      </c>
      <c r="D5" s="59">
        <v>25</v>
      </c>
      <c r="E5" s="59">
        <v>275</v>
      </c>
      <c r="F5" s="59">
        <v>0</v>
      </c>
      <c r="G5" s="70"/>
      <c r="H5" s="11"/>
      <c r="I5" s="11"/>
      <c r="J5" s="11"/>
      <c r="K5" s="11"/>
      <c r="L5" s="27"/>
      <c r="Q5"/>
    </row>
    <row r="6" spans="1:17" ht="28.5" x14ac:dyDescent="0.55000000000000004">
      <c r="A6" s="60" t="s">
        <v>12</v>
      </c>
      <c r="B6" s="76">
        <v>25</v>
      </c>
      <c r="C6" s="76">
        <v>25</v>
      </c>
      <c r="D6" s="82">
        <v>25</v>
      </c>
      <c r="E6" s="82">
        <v>275</v>
      </c>
      <c r="F6" s="82">
        <v>0</v>
      </c>
      <c r="G6" s="70"/>
      <c r="H6" s="11"/>
      <c r="I6" s="11"/>
      <c r="J6" s="11"/>
      <c r="L6" s="26"/>
      <c r="Q6"/>
    </row>
    <row r="7" spans="1:17" ht="26.25" x14ac:dyDescent="0.4">
      <c r="A7" s="60" t="s">
        <v>535</v>
      </c>
      <c r="B7" s="77">
        <f>+B5-B6</f>
        <v>0</v>
      </c>
      <c r="C7" s="77">
        <f>+C5-C6</f>
        <v>0</v>
      </c>
      <c r="D7" s="77">
        <f>+D5-D6</f>
        <v>0</v>
      </c>
      <c r="E7" s="77">
        <f>+E5-E6</f>
        <v>0</v>
      </c>
      <c r="F7" s="77">
        <f>+F5-F6</f>
        <v>0</v>
      </c>
      <c r="G7" s="70"/>
      <c r="H7" s="11"/>
      <c r="I7" s="11"/>
      <c r="J7" s="11"/>
      <c r="L7" s="26"/>
      <c r="Q7"/>
    </row>
    <row r="8" spans="1:17" ht="26.25" x14ac:dyDescent="0.4">
      <c r="A8" s="67" t="s">
        <v>531</v>
      </c>
      <c r="B8" s="77"/>
      <c r="C8" s="77"/>
      <c r="E8" s="69"/>
      <c r="F8" s="69"/>
      <c r="G8" s="70"/>
      <c r="H8" s="11"/>
      <c r="I8" s="11"/>
      <c r="J8" s="11"/>
      <c r="L8" s="26"/>
      <c r="Q8"/>
    </row>
    <row r="9" spans="1:17" x14ac:dyDescent="0.35">
      <c r="A9" s="60" t="s">
        <v>515</v>
      </c>
      <c r="B9" s="58">
        <v>0</v>
      </c>
      <c r="C9" s="58">
        <v>0</v>
      </c>
      <c r="E9" s="59"/>
      <c r="F9" s="59"/>
      <c r="G9" s="70"/>
      <c r="H9" s="11"/>
      <c r="I9" s="11"/>
      <c r="J9" s="11"/>
      <c r="L9" s="26"/>
      <c r="Q9"/>
    </row>
    <row r="10" spans="1:17" ht="26.25" x14ac:dyDescent="0.4">
      <c r="A10" s="60" t="s">
        <v>10</v>
      </c>
      <c r="B10" s="77"/>
      <c r="C10" s="58">
        <v>230.6</v>
      </c>
      <c r="D10" s="59">
        <v>100</v>
      </c>
      <c r="E10" s="59"/>
      <c r="F10" s="59"/>
      <c r="G10" s="70"/>
      <c r="H10" s="11"/>
      <c r="I10" s="11"/>
      <c r="J10" s="11"/>
      <c r="L10" s="26"/>
      <c r="Q10"/>
    </row>
    <row r="11" spans="1:17" ht="28.5" x14ac:dyDescent="0.55000000000000004">
      <c r="A11" s="60" t="s">
        <v>12</v>
      </c>
      <c r="B11" s="77"/>
      <c r="C11" s="81">
        <v>230.6</v>
      </c>
      <c r="D11" s="82">
        <v>100</v>
      </c>
      <c r="E11" s="82"/>
      <c r="F11" s="82"/>
      <c r="G11" s="70"/>
      <c r="H11" s="11"/>
      <c r="I11" s="11"/>
      <c r="J11" s="11"/>
      <c r="L11" s="26"/>
      <c r="Q11"/>
    </row>
    <row r="12" spans="1:17" ht="26.25" x14ac:dyDescent="0.4">
      <c r="A12" s="60" t="s">
        <v>532</v>
      </c>
      <c r="B12" s="77"/>
      <c r="C12" s="77">
        <v>0</v>
      </c>
      <c r="D12" s="77">
        <v>0</v>
      </c>
      <c r="E12" s="77">
        <f>+E10-E11</f>
        <v>0</v>
      </c>
      <c r="F12" s="77"/>
      <c r="G12" s="70"/>
      <c r="H12" s="11"/>
      <c r="I12" s="11"/>
      <c r="J12" s="11"/>
      <c r="L12" s="26"/>
      <c r="Q12"/>
    </row>
    <row r="13" spans="1:17" x14ac:dyDescent="0.35">
      <c r="A13" s="67" t="s">
        <v>98</v>
      </c>
      <c r="E13" s="69"/>
      <c r="F13" s="69"/>
      <c r="G13" s="70"/>
      <c r="H13" s="11"/>
      <c r="I13" s="11"/>
      <c r="J13" s="11"/>
      <c r="K13" s="11"/>
      <c r="L13" s="26"/>
      <c r="Q13"/>
    </row>
    <row r="14" spans="1:17" x14ac:dyDescent="0.35">
      <c r="A14" s="60" t="s">
        <v>515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70"/>
      <c r="H14" s="11"/>
      <c r="I14" s="11"/>
      <c r="J14" s="11"/>
      <c r="K14" s="11"/>
      <c r="L14" s="26"/>
      <c r="Q14"/>
    </row>
    <row r="15" spans="1:17" x14ac:dyDescent="0.35">
      <c r="A15" s="60" t="s">
        <v>100</v>
      </c>
      <c r="B15" s="59">
        <v>1450</v>
      </c>
      <c r="C15" s="59">
        <v>1500</v>
      </c>
      <c r="D15" s="59">
        <v>1600</v>
      </c>
      <c r="E15" s="59">
        <v>1575</v>
      </c>
      <c r="F15" s="59">
        <v>450</v>
      </c>
      <c r="G15" s="70"/>
      <c r="H15" s="11"/>
      <c r="I15" s="11"/>
      <c r="J15" s="11"/>
      <c r="K15" s="11"/>
      <c r="L15" s="26"/>
      <c r="Q15"/>
    </row>
    <row r="16" spans="1:17" ht="28.5" x14ac:dyDescent="0.55000000000000004">
      <c r="A16" s="60" t="s">
        <v>11</v>
      </c>
      <c r="B16" s="76">
        <v>1450</v>
      </c>
      <c r="C16" s="76">
        <v>1500</v>
      </c>
      <c r="D16" s="82">
        <v>1600</v>
      </c>
      <c r="E16" s="82">
        <v>1575</v>
      </c>
      <c r="F16" s="82">
        <v>0</v>
      </c>
      <c r="G16" s="70"/>
      <c r="H16" s="11"/>
      <c r="I16" s="11"/>
      <c r="J16" s="11"/>
      <c r="K16" s="11"/>
      <c r="L16" s="26"/>
      <c r="Q16"/>
    </row>
    <row r="17" spans="1:17" ht="26.25" x14ac:dyDescent="0.4">
      <c r="A17" s="60" t="s">
        <v>524</v>
      </c>
      <c r="B17" s="64">
        <f>B14+B15-B16</f>
        <v>0</v>
      </c>
      <c r="C17" s="64">
        <f>C14+C15-C16</f>
        <v>0</v>
      </c>
      <c r="D17" s="64">
        <f>D14+D15-D16</f>
        <v>0</v>
      </c>
      <c r="E17" s="64">
        <f>E14+E15-E16</f>
        <v>0</v>
      </c>
      <c r="F17" s="64">
        <f>F14+F15-F16</f>
        <v>450</v>
      </c>
      <c r="G17" s="70"/>
      <c r="H17" s="11"/>
      <c r="I17" s="11"/>
      <c r="J17" s="11"/>
      <c r="K17" s="11"/>
      <c r="L17" s="26"/>
      <c r="Q17"/>
    </row>
    <row r="18" spans="1:17" x14ac:dyDescent="0.35">
      <c r="A18" s="67" t="s">
        <v>517</v>
      </c>
      <c r="E18" s="69"/>
      <c r="F18" s="69"/>
      <c r="G18" s="70"/>
      <c r="H18" s="11"/>
      <c r="I18" s="11"/>
      <c r="J18" s="11"/>
      <c r="K18" s="11"/>
      <c r="L18" s="26"/>
      <c r="Q18"/>
    </row>
    <row r="19" spans="1:17" ht="23.25" customHeight="1" x14ac:dyDescent="0.35">
      <c r="A19" s="60" t="s">
        <v>515</v>
      </c>
      <c r="B19" s="59">
        <v>14813.47</v>
      </c>
      <c r="C19" s="59">
        <f>+B22</f>
        <v>16231.69</v>
      </c>
      <c r="D19" s="59">
        <f>+C22</f>
        <v>16338.200000000003</v>
      </c>
      <c r="E19" s="59">
        <f>+D22</f>
        <v>17724.260000000006</v>
      </c>
      <c r="F19" s="59">
        <f>+E22</f>
        <v>19300.260000000006</v>
      </c>
      <c r="G19" s="70"/>
      <c r="H19" s="11"/>
      <c r="I19" s="11"/>
      <c r="J19" s="11"/>
      <c r="K19" s="11"/>
      <c r="L19" s="26"/>
      <c r="Q19"/>
    </row>
    <row r="20" spans="1:17" x14ac:dyDescent="0.35">
      <c r="A20" s="60" t="s">
        <v>10</v>
      </c>
      <c r="B20" s="59">
        <v>4243</v>
      </c>
      <c r="C20" s="59">
        <v>4498.5</v>
      </c>
      <c r="D20" s="59">
        <v>7149</v>
      </c>
      <c r="E20" s="59">
        <v>4516</v>
      </c>
      <c r="F20" s="59">
        <v>500</v>
      </c>
      <c r="G20" s="70"/>
      <c r="H20" s="11"/>
      <c r="I20" s="11"/>
      <c r="J20" s="11"/>
      <c r="K20" s="11"/>
      <c r="L20" s="26"/>
      <c r="Q20"/>
    </row>
    <row r="21" spans="1:17" ht="28.5" x14ac:dyDescent="0.55000000000000004">
      <c r="A21" s="60" t="s">
        <v>12</v>
      </c>
      <c r="B21" s="76">
        <v>2824.78</v>
      </c>
      <c r="C21" s="76">
        <v>4391.99</v>
      </c>
      <c r="D21" s="82">
        <v>5762.94</v>
      </c>
      <c r="E21" s="82">
        <v>2940</v>
      </c>
      <c r="F21" s="82">
        <v>0</v>
      </c>
      <c r="G21" s="70"/>
      <c r="H21" s="11"/>
      <c r="I21" s="11"/>
      <c r="J21" s="11"/>
      <c r="K21" s="11"/>
      <c r="L21" s="27"/>
      <c r="Q21"/>
    </row>
    <row r="22" spans="1:17" ht="26.25" x14ac:dyDescent="0.4">
      <c r="A22" s="60" t="s">
        <v>5</v>
      </c>
      <c r="B22" s="63">
        <f t="shared" ref="B22:D22" si="0">B19+B20-B21</f>
        <v>16231.69</v>
      </c>
      <c r="C22" s="63">
        <f t="shared" si="0"/>
        <v>16338.200000000003</v>
      </c>
      <c r="D22" s="63">
        <f t="shared" si="0"/>
        <v>17724.260000000006</v>
      </c>
      <c r="E22" s="63">
        <f t="shared" ref="E22:F22" si="1">E19+E20-E21</f>
        <v>19300.260000000006</v>
      </c>
      <c r="F22" s="63">
        <f t="shared" si="1"/>
        <v>19800.260000000006</v>
      </c>
      <c r="G22" s="70"/>
      <c r="H22" s="11"/>
      <c r="I22" s="11"/>
      <c r="J22" s="11"/>
      <c r="K22" s="11"/>
      <c r="L22" s="27"/>
      <c r="Q22"/>
    </row>
    <row r="23" spans="1:17" ht="26.25" x14ac:dyDescent="0.4">
      <c r="A23" s="67" t="s">
        <v>522</v>
      </c>
      <c r="E23" s="71"/>
      <c r="F23" s="71"/>
      <c r="G23" s="72"/>
      <c r="H23" s="8"/>
      <c r="I23" s="8"/>
      <c r="J23" s="11"/>
      <c r="K23" s="8"/>
      <c r="L23" s="25"/>
      <c r="Q23"/>
    </row>
    <row r="24" spans="1:17" x14ac:dyDescent="0.35">
      <c r="A24" s="60" t="s">
        <v>515</v>
      </c>
      <c r="B24" s="59">
        <v>9322.26</v>
      </c>
      <c r="C24" s="59">
        <f>+B27</f>
        <v>9194.26</v>
      </c>
      <c r="D24" s="59">
        <v>9058.59</v>
      </c>
      <c r="E24" s="59">
        <f>+D27</f>
        <v>9838.630000000001</v>
      </c>
      <c r="F24" s="59">
        <f>+E27</f>
        <v>8024.1200000000008</v>
      </c>
      <c r="G24" s="70"/>
      <c r="H24" s="11"/>
      <c r="I24" s="11"/>
      <c r="J24" s="11"/>
      <c r="K24" s="11"/>
      <c r="L24" s="26"/>
      <c r="Q24"/>
    </row>
    <row r="25" spans="1:17" x14ac:dyDescent="0.35">
      <c r="A25" s="60" t="s">
        <v>10</v>
      </c>
      <c r="B25" s="59">
        <v>2572</v>
      </c>
      <c r="C25" s="59">
        <v>4312</v>
      </c>
      <c r="D25" s="59">
        <v>4462</v>
      </c>
      <c r="E25" s="59">
        <v>4222</v>
      </c>
      <c r="F25" s="59">
        <v>500</v>
      </c>
      <c r="G25" s="73"/>
      <c r="H25" s="11"/>
      <c r="I25" s="11"/>
      <c r="J25" s="8"/>
      <c r="K25" s="11"/>
      <c r="L25" s="26"/>
      <c r="Q25"/>
    </row>
    <row r="26" spans="1:17" ht="28.5" x14ac:dyDescent="0.55000000000000004">
      <c r="A26" s="60" t="s">
        <v>12</v>
      </c>
      <c r="B26" s="76">
        <v>2700</v>
      </c>
      <c r="C26" s="76">
        <v>4447.67</v>
      </c>
      <c r="D26" s="82">
        <v>3681.96</v>
      </c>
      <c r="E26" s="82">
        <v>6036.51</v>
      </c>
      <c r="F26" s="82">
        <v>0</v>
      </c>
      <c r="G26" s="70"/>
      <c r="H26" s="11"/>
      <c r="I26" s="11"/>
      <c r="J26" s="8"/>
      <c r="K26" s="11"/>
      <c r="L26" s="26"/>
      <c r="Q26"/>
    </row>
    <row r="27" spans="1:17" ht="26.25" x14ac:dyDescent="0.4">
      <c r="A27" s="60" t="s">
        <v>516</v>
      </c>
      <c r="B27" s="63">
        <f t="shared" ref="B27" si="2">B24+B25-B26</f>
        <v>9194.26</v>
      </c>
      <c r="C27" s="63">
        <f t="shared" ref="C27:D27" si="3">C24+C25-C26</f>
        <v>9058.59</v>
      </c>
      <c r="D27" s="63">
        <f t="shared" si="3"/>
        <v>9838.630000000001</v>
      </c>
      <c r="E27" s="63">
        <f t="shared" ref="E27:F27" si="4">E24+E25-E26</f>
        <v>8024.1200000000008</v>
      </c>
      <c r="F27" s="63">
        <f t="shared" si="4"/>
        <v>8524.1200000000008</v>
      </c>
      <c r="G27" s="70"/>
      <c r="H27" s="11"/>
      <c r="I27" s="11"/>
      <c r="J27" s="11"/>
      <c r="K27" s="11"/>
      <c r="L27" s="26"/>
      <c r="Q27"/>
    </row>
    <row r="28" spans="1:17" x14ac:dyDescent="0.35">
      <c r="A28" s="67" t="s">
        <v>518</v>
      </c>
      <c r="E28" s="69"/>
      <c r="F28" s="69"/>
      <c r="G28" s="70"/>
      <c r="H28" s="11"/>
      <c r="I28" s="11"/>
      <c r="J28" s="11"/>
      <c r="K28" s="11"/>
      <c r="L28" s="26"/>
      <c r="Q28"/>
    </row>
    <row r="29" spans="1:17" x14ac:dyDescent="0.35">
      <c r="A29" s="60" t="s">
        <v>515</v>
      </c>
      <c r="B29" s="58">
        <v>5238.68</v>
      </c>
      <c r="C29" s="58">
        <f>+B32</f>
        <v>6611.0400000000009</v>
      </c>
      <c r="D29" s="59">
        <v>7576.38</v>
      </c>
      <c r="E29" s="59">
        <f>+D32</f>
        <v>14315.83</v>
      </c>
      <c r="F29" s="59">
        <f>+E32</f>
        <v>9241.36</v>
      </c>
      <c r="G29" s="70"/>
      <c r="H29" s="11"/>
      <c r="I29" s="11"/>
      <c r="J29" s="11"/>
      <c r="K29" s="11"/>
      <c r="L29" s="26"/>
      <c r="Q29"/>
    </row>
    <row r="30" spans="1:17" x14ac:dyDescent="0.35">
      <c r="A30" s="60" t="s">
        <v>10</v>
      </c>
      <c r="B30" s="59">
        <v>4884</v>
      </c>
      <c r="C30" s="59">
        <v>2277</v>
      </c>
      <c r="D30" s="59">
        <v>6739.45</v>
      </c>
      <c r="E30" s="59">
        <v>2039</v>
      </c>
      <c r="F30" s="59">
        <v>0</v>
      </c>
      <c r="G30" s="70"/>
      <c r="H30" s="11"/>
      <c r="I30" s="11"/>
      <c r="J30" s="11"/>
      <c r="K30" s="11"/>
      <c r="L30" s="26"/>
      <c r="Q30"/>
    </row>
    <row r="31" spans="1:17" ht="28.5" x14ac:dyDescent="0.55000000000000004">
      <c r="A31" s="60" t="s">
        <v>12</v>
      </c>
      <c r="B31" s="76">
        <v>3511.64</v>
      </c>
      <c r="C31" s="76">
        <v>1311.66</v>
      </c>
      <c r="D31" s="82">
        <v>0</v>
      </c>
      <c r="E31" s="82">
        <v>7113.47</v>
      </c>
      <c r="F31" s="82">
        <v>0</v>
      </c>
      <c r="G31" s="70"/>
      <c r="H31" s="11"/>
      <c r="I31" s="11"/>
      <c r="J31" s="11"/>
      <c r="K31" s="11"/>
      <c r="L31" s="26"/>
      <c r="Q31"/>
    </row>
    <row r="32" spans="1:17" ht="26.25" x14ac:dyDescent="0.4">
      <c r="A32" s="60" t="s">
        <v>14</v>
      </c>
      <c r="B32" s="77">
        <f t="shared" ref="B32:D32" si="5">+B29+B30-B31</f>
        <v>6611.0400000000009</v>
      </c>
      <c r="C32" s="77">
        <f t="shared" si="5"/>
        <v>7576.380000000001</v>
      </c>
      <c r="D32" s="64">
        <f t="shared" si="5"/>
        <v>14315.83</v>
      </c>
      <c r="E32" s="64">
        <f t="shared" ref="E32:F32" si="6">+E29+E30-E31</f>
        <v>9241.36</v>
      </c>
      <c r="F32" s="64">
        <f t="shared" si="6"/>
        <v>9241.36</v>
      </c>
      <c r="G32" s="70"/>
      <c r="H32" s="11"/>
      <c r="I32" s="11"/>
      <c r="J32" s="11"/>
      <c r="K32" s="11"/>
      <c r="L32" s="26"/>
      <c r="Q32"/>
    </row>
    <row r="33" spans="1:19" ht="26.25" x14ac:dyDescent="0.4">
      <c r="A33" s="60"/>
      <c r="B33" s="77"/>
      <c r="C33" s="77"/>
      <c r="D33" s="64"/>
      <c r="E33" s="64"/>
      <c r="F33" s="64"/>
      <c r="G33" s="70"/>
      <c r="H33" s="11"/>
      <c r="I33" s="11"/>
      <c r="J33" s="11"/>
      <c r="K33" s="11"/>
      <c r="L33" s="26"/>
      <c r="Q33"/>
    </row>
    <row r="34" spans="1:19" ht="26.25" x14ac:dyDescent="0.4">
      <c r="A34" s="60"/>
      <c r="B34" s="77"/>
      <c r="C34" s="77"/>
      <c r="D34" s="64"/>
      <c r="E34" s="64"/>
      <c r="F34" s="64"/>
      <c r="G34" s="70"/>
      <c r="H34" s="11"/>
      <c r="I34" s="11"/>
      <c r="J34" s="11"/>
      <c r="K34" s="11"/>
      <c r="L34" s="26"/>
      <c r="Q34"/>
    </row>
    <row r="35" spans="1:19" ht="26.25" x14ac:dyDescent="0.4">
      <c r="A35" s="60"/>
      <c r="B35" s="77"/>
      <c r="C35" s="77"/>
      <c r="D35" s="64"/>
      <c r="E35" s="64"/>
      <c r="F35" s="64"/>
      <c r="G35" s="70"/>
      <c r="H35" s="11"/>
      <c r="I35" s="11"/>
      <c r="J35" s="11"/>
      <c r="K35" s="11"/>
      <c r="L35" s="26"/>
      <c r="Q35"/>
    </row>
    <row r="36" spans="1:19" ht="26.25" x14ac:dyDescent="0.4">
      <c r="A36" s="60"/>
      <c r="B36" s="77"/>
      <c r="C36" s="77"/>
      <c r="D36" s="64"/>
      <c r="E36" s="64"/>
      <c r="F36" s="64"/>
      <c r="G36" s="70"/>
      <c r="H36" s="11"/>
      <c r="I36" s="11"/>
      <c r="J36" s="11"/>
      <c r="K36" s="11"/>
      <c r="L36" s="26"/>
      <c r="Q36"/>
    </row>
    <row r="37" spans="1:19" ht="26.25" x14ac:dyDescent="0.4">
      <c r="A37" s="60"/>
      <c r="B37" s="77"/>
      <c r="C37" s="77"/>
      <c r="D37" s="64"/>
      <c r="E37" s="64"/>
      <c r="F37" s="64"/>
      <c r="G37" s="70"/>
      <c r="H37" s="11"/>
      <c r="I37" s="11"/>
      <c r="J37" s="11"/>
      <c r="K37" s="11"/>
      <c r="L37" s="26"/>
      <c r="Q37"/>
    </row>
    <row r="38" spans="1:19" ht="26.25" x14ac:dyDescent="0.4">
      <c r="A38" s="60"/>
      <c r="B38" s="77"/>
      <c r="C38" s="77"/>
      <c r="D38" s="64"/>
      <c r="E38" s="64"/>
      <c r="F38" s="64"/>
      <c r="G38" s="70"/>
      <c r="H38" s="11"/>
      <c r="I38" s="11"/>
      <c r="J38" s="11"/>
      <c r="K38" s="11"/>
      <c r="L38" s="26"/>
      <c r="Q38"/>
    </row>
    <row r="39" spans="1:19" ht="26.25" x14ac:dyDescent="0.4">
      <c r="A39" s="60"/>
      <c r="B39" s="77"/>
      <c r="C39" s="77"/>
      <c r="D39" s="64"/>
      <c r="E39" s="64"/>
      <c r="F39" s="64"/>
      <c r="G39" s="70"/>
      <c r="H39" s="11"/>
      <c r="I39" s="11"/>
      <c r="J39" s="11"/>
      <c r="K39" s="11"/>
      <c r="L39" s="26"/>
      <c r="Q39"/>
    </row>
    <row r="40" spans="1:19" x14ac:dyDescent="0.35">
      <c r="A40" s="67" t="s">
        <v>523</v>
      </c>
      <c r="E40" s="69"/>
      <c r="F40" s="69"/>
      <c r="G40" s="70"/>
      <c r="H40" s="11"/>
      <c r="I40" s="11"/>
      <c r="J40" s="11"/>
      <c r="K40" s="11"/>
      <c r="L40" s="26"/>
      <c r="Q40"/>
      <c r="R40" s="13"/>
      <c r="S40" s="11"/>
    </row>
    <row r="41" spans="1:19" x14ac:dyDescent="0.35">
      <c r="A41" s="60" t="s">
        <v>515</v>
      </c>
      <c r="B41" s="59">
        <v>0</v>
      </c>
      <c r="C41" s="59">
        <v>0</v>
      </c>
      <c r="E41" s="59"/>
      <c r="F41" s="59">
        <f>+E45</f>
        <v>0</v>
      </c>
      <c r="G41" s="70"/>
      <c r="H41" s="11"/>
      <c r="I41" s="11"/>
      <c r="J41" s="11"/>
      <c r="K41" s="11"/>
      <c r="L41" s="26"/>
      <c r="Q41"/>
      <c r="R41" s="13"/>
      <c r="S41" s="11"/>
    </row>
    <row r="42" spans="1:19" x14ac:dyDescent="0.35">
      <c r="A42" s="60" t="s">
        <v>65</v>
      </c>
      <c r="B42" s="59">
        <v>2895</v>
      </c>
      <c r="C42" s="59">
        <v>5695</v>
      </c>
      <c r="D42" s="59">
        <v>5005</v>
      </c>
      <c r="E42" s="59">
        <v>4370</v>
      </c>
      <c r="F42" s="59">
        <v>1350</v>
      </c>
      <c r="G42" s="70"/>
      <c r="H42" s="11"/>
      <c r="I42" s="11"/>
      <c r="J42" s="11"/>
      <c r="K42" s="11"/>
      <c r="L42" s="26"/>
      <c r="Q42"/>
      <c r="R42" s="13"/>
      <c r="S42" s="11"/>
    </row>
    <row r="43" spans="1:19" x14ac:dyDescent="0.35">
      <c r="A43" s="60" t="s">
        <v>105</v>
      </c>
      <c r="C43" s="59">
        <v>50</v>
      </c>
      <c r="D43" s="59">
        <v>50</v>
      </c>
      <c r="E43" s="59">
        <v>170</v>
      </c>
      <c r="F43" s="59">
        <v>0</v>
      </c>
      <c r="G43" s="70"/>
      <c r="H43" s="11"/>
      <c r="I43" s="11"/>
      <c r="J43" s="11"/>
      <c r="K43" s="11"/>
      <c r="L43" s="26"/>
      <c r="Q43"/>
      <c r="R43" s="11"/>
    </row>
    <row r="44" spans="1:19" ht="28.5" x14ac:dyDescent="0.55000000000000004">
      <c r="A44" s="60" t="s">
        <v>12</v>
      </c>
      <c r="B44" s="76">
        <v>2895</v>
      </c>
      <c r="C44" s="76">
        <v>5745</v>
      </c>
      <c r="D44" s="82">
        <v>5055</v>
      </c>
      <c r="E44" s="82">
        <v>4540</v>
      </c>
      <c r="F44" s="82">
        <v>1350</v>
      </c>
      <c r="G44" s="70"/>
      <c r="H44" s="11"/>
      <c r="I44" s="11"/>
      <c r="J44" s="11"/>
      <c r="K44" s="11"/>
      <c r="L44" s="26"/>
      <c r="Q44"/>
      <c r="R44" s="11"/>
    </row>
    <row r="45" spans="1:19" ht="26.25" x14ac:dyDescent="0.4">
      <c r="A45" s="60" t="s">
        <v>2</v>
      </c>
      <c r="B45" s="64">
        <f>B42+B43-B44</f>
        <v>0</v>
      </c>
      <c r="C45" s="64">
        <f>C42+C43-C44</f>
        <v>0</v>
      </c>
      <c r="D45" s="64">
        <f>D42+D43-D44</f>
        <v>0</v>
      </c>
      <c r="E45" s="64">
        <f>E42+E43-E44</f>
        <v>0</v>
      </c>
      <c r="F45" s="64">
        <f>F42+F43-F44</f>
        <v>0</v>
      </c>
      <c r="G45" s="70"/>
      <c r="H45" s="11"/>
      <c r="I45" s="11"/>
      <c r="J45" s="11"/>
      <c r="K45" s="11"/>
      <c r="L45" s="26"/>
      <c r="Q45"/>
      <c r="R45" s="11"/>
    </row>
    <row r="46" spans="1:19" x14ac:dyDescent="0.35">
      <c r="A46" s="60"/>
      <c r="E46" s="69"/>
      <c r="F46" s="69"/>
      <c r="G46" s="70"/>
      <c r="H46" s="11"/>
      <c r="I46" s="11"/>
      <c r="J46" s="11"/>
      <c r="K46" s="11"/>
      <c r="L46" s="26"/>
      <c r="Q46"/>
      <c r="R46" s="11"/>
    </row>
    <row r="47" spans="1:19" x14ac:dyDescent="0.35">
      <c r="A47" s="94"/>
      <c r="B47" s="94"/>
      <c r="C47"/>
      <c r="E47" s="69"/>
      <c r="F47" s="69"/>
      <c r="G47" s="70"/>
      <c r="H47" s="11"/>
      <c r="I47" s="11"/>
      <c r="J47" s="11"/>
      <c r="K47" s="11"/>
      <c r="L47" s="26"/>
      <c r="Q47"/>
      <c r="R47" s="11"/>
    </row>
    <row r="48" spans="1:19" x14ac:dyDescent="0.35">
      <c r="A48" s="67" t="s">
        <v>519</v>
      </c>
      <c r="E48" s="69"/>
      <c r="F48" s="69"/>
      <c r="G48" s="70"/>
      <c r="H48" s="11"/>
      <c r="I48" s="11"/>
      <c r="J48" s="11"/>
      <c r="K48" s="11"/>
      <c r="L48" s="26"/>
      <c r="Q48"/>
      <c r="R48" s="11"/>
    </row>
    <row r="49" spans="1:18" x14ac:dyDescent="0.35">
      <c r="A49" s="60" t="s">
        <v>515</v>
      </c>
      <c r="B49" s="59">
        <v>200</v>
      </c>
      <c r="C49" s="59">
        <f>+B53</f>
        <v>0</v>
      </c>
      <c r="D49" s="59">
        <v>0</v>
      </c>
      <c r="E49" s="59">
        <v>0</v>
      </c>
      <c r="F49" s="59">
        <v>2886</v>
      </c>
      <c r="G49" s="73"/>
      <c r="H49" s="11"/>
      <c r="I49" s="11"/>
      <c r="J49" s="11"/>
      <c r="K49" s="11"/>
      <c r="L49" s="26"/>
      <c r="Q49"/>
      <c r="R49" s="11"/>
    </row>
    <row r="50" spans="1:18" x14ac:dyDescent="0.35">
      <c r="A50" s="60" t="s">
        <v>10</v>
      </c>
      <c r="B50" s="59">
        <v>2611</v>
      </c>
      <c r="C50" s="59">
        <v>3376</v>
      </c>
      <c r="D50" s="59">
        <v>2740</v>
      </c>
      <c r="E50" s="59">
        <v>2886</v>
      </c>
      <c r="F50" s="59">
        <v>400</v>
      </c>
      <c r="G50" s="70"/>
      <c r="H50" s="11"/>
      <c r="I50" s="11"/>
      <c r="J50" s="11"/>
      <c r="K50" s="11"/>
      <c r="L50" s="26"/>
      <c r="Q50"/>
    </row>
    <row r="51" spans="1:18" x14ac:dyDescent="0.35">
      <c r="A51" s="60" t="s">
        <v>13</v>
      </c>
      <c r="B51" s="59">
        <v>0</v>
      </c>
      <c r="E51" s="59"/>
      <c r="F51" s="59"/>
      <c r="G51" s="70"/>
      <c r="H51" s="11"/>
      <c r="I51" s="11"/>
      <c r="J51" s="11"/>
      <c r="K51" s="11"/>
      <c r="L51" s="26"/>
      <c r="M51" s="27"/>
      <c r="Q51"/>
    </row>
    <row r="52" spans="1:18" ht="28.5" x14ac:dyDescent="0.55000000000000004">
      <c r="A52" s="60" t="s">
        <v>12</v>
      </c>
      <c r="B52" s="76">
        <v>2811</v>
      </c>
      <c r="C52" s="76">
        <v>3376</v>
      </c>
      <c r="D52" s="82">
        <v>2740</v>
      </c>
      <c r="E52" s="82">
        <v>0</v>
      </c>
      <c r="F52" s="82">
        <v>2886</v>
      </c>
      <c r="G52" s="70"/>
      <c r="H52" s="11"/>
      <c r="I52" s="11"/>
      <c r="J52" s="11"/>
      <c r="K52" s="11"/>
      <c r="L52" s="26"/>
      <c r="M52" s="27"/>
      <c r="Q52"/>
    </row>
    <row r="53" spans="1:18" ht="26.25" x14ac:dyDescent="0.4">
      <c r="A53" s="60" t="s">
        <v>0</v>
      </c>
      <c r="B53" s="64">
        <f t="shared" ref="B53" si="7">B49+B50+B51-B52</f>
        <v>0</v>
      </c>
      <c r="C53" s="64">
        <f t="shared" ref="C53" si="8">C49+C50+C51-C52</f>
        <v>0</v>
      </c>
      <c r="D53" s="77">
        <f>D50+D51-D52</f>
        <v>0</v>
      </c>
      <c r="E53" s="77">
        <f>E50+E51-E52</f>
        <v>2886</v>
      </c>
      <c r="F53" s="77">
        <f>+F49+F50+F51-F52</f>
        <v>400</v>
      </c>
      <c r="G53" s="70"/>
      <c r="H53" s="11"/>
      <c r="I53" s="11"/>
      <c r="J53" s="11"/>
      <c r="K53" s="11"/>
      <c r="L53" s="26"/>
      <c r="M53" s="27"/>
      <c r="Q53"/>
    </row>
    <row r="54" spans="1:18" x14ac:dyDescent="0.35">
      <c r="A54" s="60"/>
      <c r="E54" s="69"/>
      <c r="F54" s="69"/>
      <c r="G54" s="70"/>
      <c r="H54" s="11"/>
      <c r="I54" s="11"/>
      <c r="J54" s="11"/>
      <c r="K54" s="11"/>
      <c r="L54" s="26"/>
      <c r="M54" s="27"/>
      <c r="Q54"/>
    </row>
    <row r="55" spans="1:18" x14ac:dyDescent="0.35">
      <c r="A55" s="60" t="s">
        <v>528</v>
      </c>
      <c r="E55" s="69"/>
      <c r="F55" s="69"/>
      <c r="G55" s="70"/>
      <c r="H55" s="11"/>
      <c r="I55" s="11"/>
      <c r="J55" s="11"/>
      <c r="K55" s="11"/>
      <c r="L55" s="26"/>
      <c r="Q55"/>
    </row>
    <row r="56" spans="1:18" x14ac:dyDescent="0.35">
      <c r="A56" s="67" t="s">
        <v>520</v>
      </c>
      <c r="E56" s="69"/>
      <c r="F56" s="69"/>
      <c r="G56" s="70"/>
      <c r="H56" s="11"/>
      <c r="I56" s="11"/>
      <c r="J56" s="11"/>
      <c r="K56" s="11"/>
      <c r="L56" s="26"/>
      <c r="Q56"/>
    </row>
    <row r="57" spans="1:18" x14ac:dyDescent="0.35">
      <c r="A57" s="60" t="s">
        <v>515</v>
      </c>
      <c r="B57" s="59">
        <v>0</v>
      </c>
      <c r="C57" s="59">
        <v>0</v>
      </c>
      <c r="D57" s="59">
        <v>100</v>
      </c>
      <c r="E57" s="59">
        <f>+D60</f>
        <v>0</v>
      </c>
      <c r="F57" s="59">
        <f>+E60</f>
        <v>0</v>
      </c>
      <c r="G57" s="70"/>
      <c r="H57" s="11"/>
      <c r="I57" s="11"/>
      <c r="J57" s="11"/>
      <c r="K57" s="11"/>
      <c r="L57" s="26"/>
      <c r="Q57"/>
    </row>
    <row r="58" spans="1:18" x14ac:dyDescent="0.35">
      <c r="A58" s="60" t="s">
        <v>10</v>
      </c>
      <c r="B58" s="59">
        <v>3400</v>
      </c>
      <c r="C58" s="59">
        <v>4900</v>
      </c>
      <c r="D58" s="59">
        <v>4950</v>
      </c>
      <c r="E58" s="59">
        <v>5000</v>
      </c>
      <c r="F58" s="59">
        <v>1300</v>
      </c>
      <c r="G58" s="70"/>
      <c r="H58" s="11"/>
      <c r="I58" s="11"/>
      <c r="J58" s="11"/>
      <c r="K58" s="11"/>
      <c r="L58" s="26"/>
      <c r="Q58"/>
    </row>
    <row r="59" spans="1:18" ht="28.5" x14ac:dyDescent="0.55000000000000004">
      <c r="A59" s="60" t="s">
        <v>12</v>
      </c>
      <c r="B59" s="76">
        <v>3400</v>
      </c>
      <c r="C59" s="76">
        <v>4800</v>
      </c>
      <c r="D59" s="82">
        <v>5050</v>
      </c>
      <c r="E59" s="82">
        <v>5000</v>
      </c>
      <c r="F59" s="82">
        <v>0</v>
      </c>
      <c r="G59" s="70"/>
      <c r="H59" s="11"/>
      <c r="I59" s="11"/>
      <c r="J59" s="11"/>
      <c r="K59" s="11"/>
      <c r="L59" s="26"/>
      <c r="Q59"/>
    </row>
    <row r="60" spans="1:18" ht="26.25" x14ac:dyDescent="0.4">
      <c r="A60" s="60" t="s">
        <v>1</v>
      </c>
      <c r="B60" s="77">
        <f>B57+B58-B59</f>
        <v>0</v>
      </c>
      <c r="C60" s="77">
        <f>C57+C58-C59</f>
        <v>100</v>
      </c>
      <c r="D60" s="77">
        <f>D57+D58-D59</f>
        <v>0</v>
      </c>
      <c r="E60" s="77">
        <f>E57+E58-E59</f>
        <v>0</v>
      </c>
      <c r="F60" s="77">
        <f>F57+F58-F59</f>
        <v>1300</v>
      </c>
      <c r="G60" s="70"/>
      <c r="H60" s="11"/>
      <c r="I60" s="11"/>
      <c r="J60" s="11"/>
      <c r="K60" s="11"/>
      <c r="L60" s="26"/>
      <c r="Q60"/>
    </row>
    <row r="61" spans="1:18" x14ac:dyDescent="0.35">
      <c r="A61" s="67" t="s">
        <v>6</v>
      </c>
      <c r="E61" s="69"/>
      <c r="F61" s="69"/>
      <c r="G61" s="70"/>
      <c r="H61" s="11"/>
      <c r="I61" s="11"/>
      <c r="J61" s="11"/>
      <c r="K61" s="11"/>
      <c r="L61" s="26"/>
      <c r="Q61"/>
    </row>
    <row r="62" spans="1:18" x14ac:dyDescent="0.35">
      <c r="A62" s="60" t="s">
        <v>515</v>
      </c>
      <c r="B62" s="59">
        <v>0</v>
      </c>
      <c r="C62" s="59">
        <v>0</v>
      </c>
      <c r="D62" s="59">
        <v>100</v>
      </c>
      <c r="E62" s="59">
        <f>+D65</f>
        <v>0</v>
      </c>
      <c r="F62" s="59">
        <f>+E65</f>
        <v>0</v>
      </c>
      <c r="G62" s="70"/>
      <c r="H62" s="11"/>
      <c r="I62" s="11"/>
      <c r="J62" s="11"/>
      <c r="K62" s="11"/>
      <c r="L62" s="26"/>
      <c r="Q62"/>
    </row>
    <row r="63" spans="1:18" x14ac:dyDescent="0.35">
      <c r="A63" s="60" t="s">
        <v>10</v>
      </c>
      <c r="B63" s="59">
        <v>1675</v>
      </c>
      <c r="C63" s="59">
        <v>475</v>
      </c>
      <c r="D63" s="59">
        <v>475</v>
      </c>
      <c r="E63" s="59">
        <v>375</v>
      </c>
      <c r="F63" s="59">
        <v>0</v>
      </c>
      <c r="G63" s="70"/>
      <c r="H63" s="11"/>
      <c r="I63" s="11"/>
      <c r="K63" s="11"/>
      <c r="L63" s="26"/>
      <c r="Q63"/>
    </row>
    <row r="64" spans="1:18" ht="28.5" x14ac:dyDescent="0.55000000000000004">
      <c r="A64" s="60" t="s">
        <v>12</v>
      </c>
      <c r="B64" s="76">
        <v>1675</v>
      </c>
      <c r="C64" s="76">
        <v>375</v>
      </c>
      <c r="D64" s="82">
        <v>575</v>
      </c>
      <c r="E64" s="82">
        <v>375</v>
      </c>
      <c r="F64" s="82">
        <v>0</v>
      </c>
      <c r="G64" s="70"/>
      <c r="H64" s="11"/>
      <c r="I64" s="11"/>
      <c r="K64" s="11"/>
      <c r="L64" s="26"/>
      <c r="Q64"/>
    </row>
    <row r="65" spans="1:17" ht="26.25" x14ac:dyDescent="0.4">
      <c r="A65" s="60" t="s">
        <v>7</v>
      </c>
      <c r="B65" s="77">
        <f>B62+B63-B64</f>
        <v>0</v>
      </c>
      <c r="C65" s="77">
        <f>C62+C63-C64</f>
        <v>100</v>
      </c>
      <c r="D65" s="77">
        <f>D62+D63-D64</f>
        <v>0</v>
      </c>
      <c r="E65" s="77">
        <f>E62+E63-E64</f>
        <v>0</v>
      </c>
      <c r="F65" s="77">
        <f>F62+F63-F64</f>
        <v>0</v>
      </c>
      <c r="G65" s="70"/>
      <c r="H65" s="11"/>
      <c r="I65" s="11"/>
      <c r="K65" s="11"/>
      <c r="L65" s="26"/>
      <c r="Q65"/>
    </row>
    <row r="66" spans="1:17" x14ac:dyDescent="0.35">
      <c r="A66" s="67" t="s">
        <v>17</v>
      </c>
      <c r="E66" s="69"/>
      <c r="F66" s="69"/>
      <c r="G66" s="70"/>
      <c r="H66" s="11"/>
      <c r="I66" s="11"/>
      <c r="K66" s="11"/>
      <c r="L66" s="26"/>
      <c r="Q66"/>
    </row>
    <row r="67" spans="1:17" x14ac:dyDescent="0.35">
      <c r="A67" s="60" t="s">
        <v>515</v>
      </c>
      <c r="B67" s="59">
        <v>0</v>
      </c>
      <c r="C67" s="59">
        <v>0</v>
      </c>
      <c r="E67" s="59">
        <v>0</v>
      </c>
      <c r="F67" s="59">
        <v>0</v>
      </c>
      <c r="G67" s="70"/>
      <c r="H67" s="11"/>
      <c r="I67" s="11"/>
      <c r="J67" s="11"/>
      <c r="K67" s="11"/>
      <c r="L67" s="26"/>
      <c r="Q67" s="55"/>
    </row>
    <row r="68" spans="1:17" x14ac:dyDescent="0.35">
      <c r="A68" s="60" t="s">
        <v>10</v>
      </c>
      <c r="B68" s="59">
        <v>350</v>
      </c>
      <c r="C68" s="59">
        <v>350</v>
      </c>
      <c r="D68" s="59">
        <v>550</v>
      </c>
      <c r="E68" s="59">
        <v>600</v>
      </c>
      <c r="F68" s="59">
        <v>0</v>
      </c>
      <c r="G68" s="70"/>
      <c r="H68" s="11"/>
      <c r="I68" s="11"/>
      <c r="J68" s="11"/>
      <c r="K68" s="11"/>
      <c r="L68" s="26"/>
      <c r="Q68"/>
    </row>
    <row r="69" spans="1:17" ht="28.5" x14ac:dyDescent="0.55000000000000004">
      <c r="A69" s="60" t="s">
        <v>12</v>
      </c>
      <c r="B69" s="76">
        <v>350</v>
      </c>
      <c r="C69" s="76">
        <v>350</v>
      </c>
      <c r="D69" s="82">
        <v>550</v>
      </c>
      <c r="E69" s="82">
        <v>600</v>
      </c>
      <c r="F69" s="82">
        <v>0</v>
      </c>
      <c r="G69" s="70"/>
      <c r="H69" s="11"/>
      <c r="I69" s="11"/>
      <c r="J69" s="11"/>
      <c r="K69" s="11"/>
      <c r="L69" s="26"/>
      <c r="Q69"/>
    </row>
    <row r="70" spans="1:17" ht="26.25" x14ac:dyDescent="0.4">
      <c r="A70" s="60" t="s">
        <v>534</v>
      </c>
      <c r="B70" s="77">
        <f>B67+B68-B69</f>
        <v>0</v>
      </c>
      <c r="C70" s="77">
        <f>C67+C68-C69</f>
        <v>0</v>
      </c>
      <c r="D70" s="77">
        <f>D67+D68-D69</f>
        <v>0</v>
      </c>
      <c r="E70" s="77">
        <f>E67+E68-E69</f>
        <v>0</v>
      </c>
      <c r="F70" s="77">
        <f>F67+F68-F69</f>
        <v>0</v>
      </c>
      <c r="G70" s="70"/>
      <c r="H70" s="11"/>
      <c r="I70" s="11"/>
      <c r="J70" s="11"/>
      <c r="K70" s="11"/>
      <c r="L70" s="26"/>
      <c r="Q70"/>
    </row>
    <row r="71" spans="1:17" x14ac:dyDescent="0.35">
      <c r="A71" s="67" t="s">
        <v>330</v>
      </c>
      <c r="E71" s="69"/>
      <c r="F71" s="69"/>
      <c r="G71" s="70"/>
      <c r="H71" s="11"/>
      <c r="I71" s="11"/>
      <c r="J71" s="11"/>
      <c r="K71" s="11"/>
      <c r="L71" s="26"/>
      <c r="Q71"/>
    </row>
    <row r="72" spans="1:17" x14ac:dyDescent="0.35">
      <c r="A72" s="60" t="s">
        <v>515</v>
      </c>
      <c r="B72" s="59">
        <v>0</v>
      </c>
      <c r="C72" s="59">
        <f>+B75</f>
        <v>20</v>
      </c>
      <c r="D72" s="59">
        <v>0</v>
      </c>
      <c r="E72" s="59">
        <v>0</v>
      </c>
      <c r="F72" s="59">
        <v>0</v>
      </c>
      <c r="G72" s="70"/>
      <c r="H72" s="11"/>
      <c r="I72" s="11"/>
      <c r="J72" s="11"/>
      <c r="K72" s="11"/>
      <c r="L72" s="26"/>
      <c r="Q72"/>
    </row>
    <row r="73" spans="1:17" x14ac:dyDescent="0.35">
      <c r="A73" s="60" t="s">
        <v>101</v>
      </c>
      <c r="B73" s="59">
        <v>3900</v>
      </c>
      <c r="C73" s="59">
        <v>3750</v>
      </c>
      <c r="D73" s="59">
        <v>6100</v>
      </c>
      <c r="E73" s="59">
        <v>5585</v>
      </c>
      <c r="F73" s="59">
        <v>1500</v>
      </c>
      <c r="G73" s="70"/>
      <c r="H73" s="11"/>
      <c r="I73" s="11"/>
      <c r="J73" s="11"/>
      <c r="K73" s="11"/>
      <c r="L73" s="26"/>
      <c r="Q73"/>
    </row>
    <row r="74" spans="1:17" ht="28.5" x14ac:dyDescent="0.55000000000000004">
      <c r="A74" s="60" t="s">
        <v>11</v>
      </c>
      <c r="B74" s="76">
        <v>3880</v>
      </c>
      <c r="C74" s="76">
        <v>3770</v>
      </c>
      <c r="D74" s="82">
        <v>6100</v>
      </c>
      <c r="E74" s="82">
        <v>5585</v>
      </c>
      <c r="F74" s="82">
        <v>0</v>
      </c>
      <c r="G74" s="70"/>
      <c r="H74" s="11"/>
      <c r="I74" s="11"/>
      <c r="J74" s="11"/>
      <c r="K74" s="11"/>
      <c r="L74" s="26"/>
      <c r="Q74"/>
    </row>
    <row r="75" spans="1:17" ht="26.25" x14ac:dyDescent="0.4">
      <c r="A75" s="60" t="s">
        <v>99</v>
      </c>
      <c r="B75" s="77">
        <f>B72+B73-B74</f>
        <v>20</v>
      </c>
      <c r="C75" s="77">
        <f>C72+C73-C74</f>
        <v>0</v>
      </c>
      <c r="D75" s="77">
        <f>D72+D73-D74</f>
        <v>0</v>
      </c>
      <c r="E75" s="77">
        <f>E72+E73-E74</f>
        <v>0</v>
      </c>
      <c r="F75" s="77">
        <f>F72+F73-F74</f>
        <v>1500</v>
      </c>
      <c r="G75" s="70"/>
      <c r="H75" s="11"/>
      <c r="I75" s="11"/>
      <c r="J75" s="11"/>
      <c r="K75" s="11"/>
      <c r="L75" s="27"/>
      <c r="Q75"/>
    </row>
    <row r="76" spans="1:17" ht="26.25" x14ac:dyDescent="0.4">
      <c r="A76" s="60"/>
      <c r="B76" s="77"/>
      <c r="C76" s="77"/>
      <c r="D76" s="77"/>
      <c r="E76" s="77"/>
      <c r="F76" s="77"/>
      <c r="G76" s="70"/>
      <c r="H76" s="11"/>
      <c r="I76" s="11"/>
      <c r="J76" s="11"/>
      <c r="K76" s="11"/>
      <c r="L76" s="27"/>
      <c r="Q76"/>
    </row>
    <row r="77" spans="1:17" x14ac:dyDescent="0.35">
      <c r="A77" s="67" t="s">
        <v>521</v>
      </c>
      <c r="E77" s="69"/>
      <c r="F77" s="69"/>
      <c r="G77" s="70"/>
      <c r="H77" s="11"/>
      <c r="I77" s="11"/>
      <c r="J77" s="11"/>
      <c r="K77" s="11"/>
      <c r="L77" s="26"/>
      <c r="Q77"/>
    </row>
    <row r="78" spans="1:17" x14ac:dyDescent="0.35">
      <c r="A78" s="60" t="s">
        <v>515</v>
      </c>
      <c r="B78" s="59">
        <v>10684.99</v>
      </c>
      <c r="C78" s="59">
        <f>+B84</f>
        <v>10782.56</v>
      </c>
      <c r="D78" s="59">
        <f>+C84</f>
        <v>6683.6899999999987</v>
      </c>
      <c r="E78" s="59">
        <f>+D84</f>
        <v>5759.2399999999989</v>
      </c>
      <c r="F78" s="59">
        <f>+E84</f>
        <v>9171.0799999999981</v>
      </c>
      <c r="G78" s="70"/>
      <c r="H78" s="11"/>
      <c r="I78" s="11"/>
      <c r="J78" s="11"/>
      <c r="K78" s="11"/>
      <c r="L78" s="26"/>
      <c r="Q78"/>
    </row>
    <row r="79" spans="1:17" x14ac:dyDescent="0.35">
      <c r="A79" s="60" t="s">
        <v>10</v>
      </c>
      <c r="B79" s="59">
        <v>2168</v>
      </c>
      <c r="C79" s="59">
        <v>2517.1999999999998</v>
      </c>
      <c r="D79" s="59">
        <v>1528</v>
      </c>
      <c r="E79" s="59">
        <v>1432</v>
      </c>
      <c r="F79" s="59">
        <v>500</v>
      </c>
      <c r="G79" s="70"/>
      <c r="H79" s="11"/>
      <c r="I79" s="11"/>
      <c r="J79" s="11"/>
      <c r="K79" s="11"/>
      <c r="L79" s="26"/>
      <c r="Q79"/>
    </row>
    <row r="80" spans="1:17" x14ac:dyDescent="0.35">
      <c r="A80" s="60" t="s">
        <v>86</v>
      </c>
      <c r="B80" s="59">
        <v>5</v>
      </c>
      <c r="C80" s="59">
        <v>405</v>
      </c>
      <c r="D80" s="59">
        <v>505</v>
      </c>
      <c r="E80" s="59">
        <v>505</v>
      </c>
      <c r="F80" s="59">
        <v>0</v>
      </c>
      <c r="G80" s="70"/>
      <c r="H80" s="11"/>
      <c r="I80" s="11"/>
      <c r="J80" s="11"/>
      <c r="K80" s="11"/>
      <c r="L80" s="26"/>
      <c r="Q80"/>
    </row>
    <row r="81" spans="1:17" x14ac:dyDescent="0.35">
      <c r="A81" s="60" t="s">
        <v>526</v>
      </c>
      <c r="B81" s="59">
        <v>1200</v>
      </c>
      <c r="E81" s="59">
        <v>1858.5</v>
      </c>
      <c r="F81" s="59">
        <v>0</v>
      </c>
      <c r="G81" s="70"/>
      <c r="H81" s="11"/>
      <c r="I81" s="11"/>
      <c r="J81" s="11"/>
      <c r="K81" s="11"/>
      <c r="L81" s="26"/>
      <c r="Q81"/>
    </row>
    <row r="82" spans="1:17" ht="26.25" x14ac:dyDescent="0.4">
      <c r="A82" s="60" t="s">
        <v>214</v>
      </c>
      <c r="C82" s="59">
        <v>250</v>
      </c>
      <c r="D82" s="59">
        <v>274</v>
      </c>
      <c r="E82" s="59">
        <v>387</v>
      </c>
      <c r="F82" s="59">
        <v>0</v>
      </c>
      <c r="G82" s="72"/>
      <c r="H82" s="8"/>
      <c r="I82" s="8"/>
      <c r="J82" s="11"/>
      <c r="K82" s="8"/>
      <c r="L82" s="25"/>
      <c r="Q82"/>
    </row>
    <row r="83" spans="1:17" ht="28.5" x14ac:dyDescent="0.55000000000000004">
      <c r="A83" s="60" t="s">
        <v>12</v>
      </c>
      <c r="B83" s="78">
        <v>3275.43</v>
      </c>
      <c r="C83" s="78">
        <v>7271.07</v>
      </c>
      <c r="D83" s="82">
        <v>3231.45</v>
      </c>
      <c r="E83" s="82">
        <v>770.66</v>
      </c>
      <c r="F83" s="82">
        <v>0</v>
      </c>
      <c r="G83" s="70"/>
      <c r="H83" s="11"/>
      <c r="I83" s="11"/>
      <c r="J83" s="11"/>
      <c r="K83" s="11"/>
      <c r="L83" s="26"/>
      <c r="Q83"/>
    </row>
    <row r="84" spans="1:17" ht="26.25" x14ac:dyDescent="0.4">
      <c r="A84" s="60" t="s">
        <v>530</v>
      </c>
      <c r="B84" s="64">
        <f>B78+B79+B80+B82+B81-B83</f>
        <v>10782.56</v>
      </c>
      <c r="C84" s="64">
        <f>C78+C79+C80+C82+C81-C83</f>
        <v>6683.6899999999987</v>
      </c>
      <c r="D84" s="64">
        <f>D78+D79+D80+D82+F83-D83</f>
        <v>5759.2399999999989</v>
      </c>
      <c r="E84" s="64">
        <f>E78+E79+E80+E82+G88+E81-E83</f>
        <v>9171.0799999999981</v>
      </c>
      <c r="F84" s="64">
        <f>F78+F79+F80+F82+H88-F83</f>
        <v>9671.0799999999981</v>
      </c>
      <c r="G84" s="70"/>
      <c r="H84" s="11"/>
      <c r="I84" s="11"/>
      <c r="J84" s="11"/>
      <c r="K84" s="11"/>
      <c r="L84" s="26"/>
      <c r="Q84"/>
    </row>
    <row r="85" spans="1:17" x14ac:dyDescent="0.35">
      <c r="A85" s="67" t="s">
        <v>3</v>
      </c>
      <c r="E85" s="69"/>
      <c r="F85" s="69"/>
      <c r="G85" s="70"/>
      <c r="H85" s="11"/>
      <c r="I85" s="11"/>
      <c r="J85" s="11"/>
      <c r="K85" s="11"/>
      <c r="L85" s="26"/>
      <c r="Q85"/>
    </row>
    <row r="86" spans="1:17" x14ac:dyDescent="0.35">
      <c r="A86" s="60" t="s">
        <v>515</v>
      </c>
      <c r="B86" s="59">
        <v>0</v>
      </c>
      <c r="C86" s="59">
        <v>0</v>
      </c>
      <c r="E86" s="59"/>
      <c r="F86" s="59">
        <f>+E89</f>
        <v>1000</v>
      </c>
      <c r="G86" s="70"/>
      <c r="H86" s="11"/>
      <c r="I86" s="11"/>
      <c r="J86" s="11"/>
      <c r="K86" s="11"/>
      <c r="L86" s="26"/>
      <c r="Q86"/>
    </row>
    <row r="87" spans="1:17" x14ac:dyDescent="0.35">
      <c r="A87" s="60" t="s">
        <v>10</v>
      </c>
      <c r="B87" s="59">
        <v>1860</v>
      </c>
      <c r="C87" s="59">
        <v>1060</v>
      </c>
      <c r="D87" s="59">
        <v>1682</v>
      </c>
      <c r="E87" s="59">
        <v>1910</v>
      </c>
      <c r="F87" s="59">
        <v>0</v>
      </c>
      <c r="G87" s="70"/>
      <c r="H87" s="11"/>
      <c r="I87" s="11"/>
      <c r="J87" s="11"/>
      <c r="K87" s="11"/>
      <c r="L87" s="26"/>
      <c r="Q87"/>
    </row>
    <row r="88" spans="1:17" ht="28.5" x14ac:dyDescent="0.55000000000000004">
      <c r="A88" s="60" t="s">
        <v>12</v>
      </c>
      <c r="B88" s="76">
        <v>1860</v>
      </c>
      <c r="C88" s="76">
        <v>1060</v>
      </c>
      <c r="D88" s="82">
        <v>1682</v>
      </c>
      <c r="E88" s="82">
        <v>910</v>
      </c>
      <c r="F88" s="82">
        <v>0</v>
      </c>
      <c r="G88" s="70"/>
      <c r="H88" s="11"/>
      <c r="I88" s="11"/>
      <c r="J88" s="11"/>
      <c r="K88" s="11"/>
      <c r="L88" s="26"/>
      <c r="Q88"/>
    </row>
    <row r="89" spans="1:17" ht="26.25" x14ac:dyDescent="0.4">
      <c r="A89" s="60" t="s">
        <v>4</v>
      </c>
      <c r="B89" s="77">
        <f>B86+B87-B88</f>
        <v>0</v>
      </c>
      <c r="C89" s="77">
        <f>C86+C87-C88</f>
        <v>0</v>
      </c>
      <c r="D89" s="77">
        <f>D86+D87-D88</f>
        <v>0</v>
      </c>
      <c r="E89" s="77">
        <f>E86+E87-E88</f>
        <v>1000</v>
      </c>
      <c r="F89" s="77">
        <f>F86+F87-F88</f>
        <v>1000</v>
      </c>
      <c r="G89" s="70"/>
      <c r="H89" s="11"/>
      <c r="I89" s="11"/>
      <c r="J89" s="8"/>
      <c r="K89" s="11"/>
      <c r="L89" s="26"/>
      <c r="Q89"/>
    </row>
    <row r="90" spans="1:17" x14ac:dyDescent="0.35">
      <c r="A90" s="67" t="s">
        <v>16</v>
      </c>
      <c r="B90" s="58"/>
      <c r="C90" s="58"/>
      <c r="E90" s="59"/>
      <c r="F90" s="59"/>
      <c r="G90" s="70"/>
      <c r="H90" s="11"/>
      <c r="I90" s="11"/>
      <c r="J90" s="8"/>
      <c r="K90" s="11"/>
      <c r="L90" s="26"/>
      <c r="Q90"/>
    </row>
    <row r="91" spans="1:17" x14ac:dyDescent="0.35">
      <c r="A91" s="60" t="s">
        <v>515</v>
      </c>
      <c r="B91" s="59">
        <v>12042.16</v>
      </c>
      <c r="C91" s="59">
        <f>+B94</f>
        <v>13060.16</v>
      </c>
      <c r="D91" s="59">
        <f>+C94</f>
        <v>13955.16</v>
      </c>
      <c r="E91" s="59">
        <f>+D94</f>
        <v>14872.16</v>
      </c>
      <c r="F91" s="59">
        <f>+E94</f>
        <v>11016.16</v>
      </c>
      <c r="L91" s="24"/>
      <c r="Q91"/>
    </row>
    <row r="92" spans="1:17" x14ac:dyDescent="0.35">
      <c r="A92" s="60" t="s">
        <v>10</v>
      </c>
      <c r="B92" s="59">
        <v>1268</v>
      </c>
      <c r="C92" s="59">
        <v>895</v>
      </c>
      <c r="D92" s="59">
        <v>917</v>
      </c>
      <c r="E92" s="59">
        <v>944</v>
      </c>
      <c r="F92" s="59">
        <v>200</v>
      </c>
      <c r="L92" s="24"/>
      <c r="Q92"/>
    </row>
    <row r="93" spans="1:17" ht="28.5" x14ac:dyDescent="0.55000000000000004">
      <c r="A93" s="60" t="s">
        <v>12</v>
      </c>
      <c r="B93" s="82">
        <v>250</v>
      </c>
      <c r="C93" s="82">
        <v>0</v>
      </c>
      <c r="D93" s="82">
        <v>0</v>
      </c>
      <c r="E93" s="82">
        <v>4800</v>
      </c>
      <c r="F93" s="82">
        <v>0</v>
      </c>
      <c r="L93" s="24"/>
      <c r="Q93"/>
    </row>
    <row r="94" spans="1:17" ht="26.25" x14ac:dyDescent="0.4">
      <c r="A94" s="60" t="s">
        <v>85</v>
      </c>
      <c r="B94" s="63">
        <f>+B91+B92-B93</f>
        <v>13060.16</v>
      </c>
      <c r="C94" s="63">
        <f>+C91+C92-C93</f>
        <v>13955.16</v>
      </c>
      <c r="D94" s="63">
        <f>+D91+D92-D93</f>
        <v>14872.16</v>
      </c>
      <c r="E94" s="63">
        <f>+E91+E92-E93</f>
        <v>11016.16</v>
      </c>
      <c r="F94" s="63">
        <f>+F91+F92-F93</f>
        <v>11216.16</v>
      </c>
      <c r="L94" s="24"/>
      <c r="Q94"/>
    </row>
    <row r="95" spans="1:17" x14ac:dyDescent="0.35">
      <c r="A95" s="67" t="s">
        <v>118</v>
      </c>
      <c r="E95" s="69"/>
      <c r="F95" s="69"/>
      <c r="L95" s="24"/>
      <c r="Q95"/>
    </row>
    <row r="96" spans="1:17" x14ac:dyDescent="0.35">
      <c r="A96" s="60" t="s">
        <v>515</v>
      </c>
      <c r="B96" s="59">
        <v>125</v>
      </c>
      <c r="C96" s="59">
        <f>+B99</f>
        <v>125</v>
      </c>
      <c r="D96" s="59">
        <v>125</v>
      </c>
      <c r="E96" s="59">
        <v>125</v>
      </c>
      <c r="F96" s="59">
        <v>125</v>
      </c>
      <c r="L96" s="24"/>
      <c r="Q96"/>
    </row>
    <row r="97" spans="1:17" x14ac:dyDescent="0.35">
      <c r="A97" s="60" t="s">
        <v>10</v>
      </c>
      <c r="B97" s="59">
        <v>0</v>
      </c>
      <c r="C97" s="59">
        <v>0</v>
      </c>
      <c r="E97" s="59"/>
      <c r="F97" s="59"/>
      <c r="L97" s="24"/>
      <c r="Q97"/>
    </row>
    <row r="98" spans="1:17" ht="28.5" x14ac:dyDescent="0.55000000000000004">
      <c r="A98" s="60" t="s">
        <v>12</v>
      </c>
      <c r="B98" s="76">
        <v>0</v>
      </c>
      <c r="C98" s="76">
        <v>0</v>
      </c>
      <c r="D98" s="82">
        <v>0</v>
      </c>
      <c r="E98" s="82">
        <v>0</v>
      </c>
      <c r="F98" s="82">
        <v>0</v>
      </c>
      <c r="G98" s="70"/>
      <c r="H98" s="11"/>
      <c r="I98" s="11"/>
      <c r="J98" s="11"/>
      <c r="L98" s="26"/>
      <c r="Q98"/>
    </row>
    <row r="99" spans="1:17" ht="26.25" x14ac:dyDescent="0.4">
      <c r="A99" s="60" t="s">
        <v>527</v>
      </c>
      <c r="B99" s="77">
        <f>+B96+B97-B98</f>
        <v>125</v>
      </c>
      <c r="C99" s="77">
        <f>+C96+C97-C98</f>
        <v>125</v>
      </c>
      <c r="D99" s="64">
        <v>125</v>
      </c>
      <c r="E99" s="64">
        <v>125</v>
      </c>
      <c r="F99" s="64">
        <v>125</v>
      </c>
      <c r="G99" s="70"/>
      <c r="H99" s="11"/>
      <c r="I99" s="11"/>
      <c r="J99" s="11"/>
      <c r="K99" s="13"/>
      <c r="L99" s="27"/>
      <c r="Q99"/>
    </row>
    <row r="100" spans="1:17" ht="26.25" x14ac:dyDescent="0.4">
      <c r="A100" s="60"/>
      <c r="B100" s="77"/>
      <c r="C100" s="77"/>
      <c r="E100" s="69"/>
      <c r="F100" s="69"/>
      <c r="G100" s="70"/>
      <c r="H100" s="11"/>
      <c r="I100" s="11"/>
      <c r="J100" s="11"/>
      <c r="K100" s="13"/>
      <c r="L100" s="27"/>
      <c r="Q100"/>
    </row>
    <row r="101" spans="1:17" ht="26.25" x14ac:dyDescent="0.4">
      <c r="A101" s="95"/>
      <c r="B101" s="95"/>
      <c r="C101" s="95"/>
      <c r="D101" s="95"/>
      <c r="E101" s="74"/>
      <c r="F101" s="74"/>
      <c r="G101" s="75"/>
      <c r="H101" s="7"/>
      <c r="I101" s="16"/>
      <c r="J101" s="11"/>
      <c r="K101" s="7"/>
      <c r="L101" s="30"/>
      <c r="Q101"/>
    </row>
    <row r="102" spans="1:17" x14ac:dyDescent="0.35">
      <c r="A102" s="60" t="s">
        <v>515</v>
      </c>
      <c r="B102" s="61">
        <f>+B29+B96+B4+B62+B78+B19+B67+B86+B24+B91+B57+B49+B41+B72+B14</f>
        <v>52426.559999999998</v>
      </c>
      <c r="C102" s="61">
        <f>+C29+C96+C4+C62+C78+C19+C67+C86+C24+C91+C57+C49+C41+C72+C14</f>
        <v>56024.710000000006</v>
      </c>
      <c r="D102" s="61">
        <f>+D29+D96+D4+D62+D78+D19+D67+D86+D24+D91+D57+D49+D41+D72+D14</f>
        <v>53937.020000000004</v>
      </c>
      <c r="E102" s="61">
        <f>+E29+E96+E4+E62+E78+E19+E67+E86+E24+E91+E57+E49+E41+E72+E14</f>
        <v>62635.12000000001</v>
      </c>
      <c r="F102" s="61">
        <f>+F29+F96+F4+F62+F78+F19+F67+F86+F24+F91+F57+F49+F41+F72+F14</f>
        <v>60763.98000000001</v>
      </c>
      <c r="G102" s="70"/>
      <c r="H102" s="11"/>
      <c r="I102" s="11"/>
      <c r="J102" s="7"/>
      <c r="K102" s="11"/>
      <c r="L102" s="26"/>
      <c r="Q102"/>
    </row>
    <row r="103" spans="1:17" x14ac:dyDescent="0.35">
      <c r="A103" s="60" t="s">
        <v>15</v>
      </c>
      <c r="B103" s="83">
        <f>+B30+B97+B5+B63+B80+B79+B20+B25+B92+B58+B50+B42+B15+B73+B87+B68+B43+B51+B81</f>
        <v>34506</v>
      </c>
      <c r="C103" s="83">
        <f>+C30+C97+C5+C63+C80+C79+C20+C25+C92+C58+C50+C42+C15+C73+C87+C68+C43+C51+C82+C10+C81+950</f>
        <v>37516.299999999996</v>
      </c>
      <c r="D103" s="83">
        <f>+D30+D97+D5+D63+D80+D79+D20+D25+D92+D58+D50+D42+D15+D73+D87+D68+D43+D51+D81</f>
        <v>44477.45</v>
      </c>
      <c r="E103" s="83">
        <f>+E30+E97+E5+E63+E80+E79+E20+E25+E92+E58+E50+E42+E15+E73+E87+E68+E43+E51+E81</f>
        <v>38262.5</v>
      </c>
      <c r="F103" s="83">
        <f>+F30+F97+F5+F63+F80+F79+F20+F25+F92+F58+F50+F42+F15+F73+F87+F68+F43+F51+F81</f>
        <v>6700</v>
      </c>
      <c r="G103" s="70"/>
      <c r="H103" s="11"/>
      <c r="I103" s="11"/>
      <c r="J103" s="7"/>
      <c r="K103" s="11"/>
      <c r="L103" s="26"/>
      <c r="Q103"/>
    </row>
    <row r="104" spans="1:17" ht="28.5" x14ac:dyDescent="0.55000000000000004">
      <c r="A104" s="60" t="s">
        <v>12</v>
      </c>
      <c r="B104" s="84">
        <f>+B31+B98+B6+B64+B83+B21+B69+B88+B26+B93+B59+B52+B44+B74+B16</f>
        <v>30907.85</v>
      </c>
      <c r="C104" s="84">
        <f>+C31+C98+C6+C64+C83+C21+C69+C88+C26+C93+C59+C52+C44+C74+C16+950</f>
        <v>39373.39</v>
      </c>
      <c r="D104" s="84">
        <f>+D31+D98+D6+D64+D83+D21+D69+D88+D26+D93+D59+D52+D44+D74+D16</f>
        <v>36053.35</v>
      </c>
      <c r="E104" s="84">
        <f>+E31+E98+E6+E64+E83+E21+E69+E88+E26+E93+E59+E52+E44+E74+E16</f>
        <v>40520.639999999999</v>
      </c>
      <c r="F104" s="84">
        <f>+F31+F98+F6+F64+F83+F21+F69+F88+F26+F93+F59+F52+F44+F74+F16</f>
        <v>4236</v>
      </c>
      <c r="G104" s="70"/>
      <c r="H104" s="11"/>
      <c r="I104" s="11"/>
      <c r="J104" s="8"/>
      <c r="K104" s="11"/>
      <c r="L104" s="26"/>
      <c r="Q104"/>
    </row>
    <row r="105" spans="1:17" ht="26.25" x14ac:dyDescent="0.4">
      <c r="A105" s="62"/>
      <c r="B105" s="63">
        <f>+B32+B99+B7+B65+B22+B70+B89+B27+B94+B60+B53+B45+B75+B17+B84</f>
        <v>56024.710000000006</v>
      </c>
      <c r="C105" s="63">
        <f>+C32+C99+C7+C65+C22+C70+C89+C27+C94+C60+C53+C45+C75+C17+C84</f>
        <v>53937.020000000004</v>
      </c>
      <c r="D105" s="63">
        <f>+D32+D99+D7+D65+D22+D70+D89+D27+D94+D60+D53+D45+D75+D17+D84</f>
        <v>62635.12</v>
      </c>
      <c r="E105" s="63">
        <f>+E32+E99+E7+E65+E22+E70+E89+E27+E94+E60+E53+E45+E75+E17+E84</f>
        <v>60763.98000000001</v>
      </c>
      <c r="F105" s="63">
        <f>+F32+F99+F7+F65+F22+F70+F89+F27+F94+F60+F53+F45+F75+F17+F84</f>
        <v>63227.98000000001</v>
      </c>
      <c r="G105" s="70"/>
      <c r="H105" s="11"/>
      <c r="I105" s="11"/>
      <c r="J105" s="8"/>
      <c r="K105" s="11"/>
      <c r="L105" s="26"/>
      <c r="Q105"/>
    </row>
    <row r="106" spans="1:17" x14ac:dyDescent="0.35">
      <c r="A106" s="85"/>
      <c r="B106" s="86"/>
      <c r="C106" s="86"/>
      <c r="D106" s="86"/>
      <c r="E106" s="87"/>
      <c r="F106" s="87"/>
      <c r="G106" s="70"/>
      <c r="H106" s="11"/>
      <c r="I106" s="11"/>
      <c r="J106" s="8"/>
      <c r="K106" s="11"/>
      <c r="L106" s="26"/>
      <c r="Q106"/>
    </row>
    <row r="107" spans="1:17" ht="26.25" x14ac:dyDescent="0.4">
      <c r="A107" s="86"/>
      <c r="B107" s="86"/>
      <c r="C107" s="86"/>
      <c r="D107" s="93"/>
      <c r="E107" s="93"/>
      <c r="F107" s="93"/>
      <c r="G107" s="70"/>
      <c r="H107" s="11"/>
      <c r="I107" s="11"/>
      <c r="J107" s="11"/>
      <c r="K107" s="11"/>
      <c r="L107" s="26"/>
      <c r="Q107"/>
    </row>
    <row r="108" spans="1:17" x14ac:dyDescent="0.35">
      <c r="A108" s="65"/>
      <c r="B108" s="91"/>
      <c r="C108" s="91"/>
      <c r="D108" s="91"/>
      <c r="E108" s="74"/>
      <c r="F108" s="74"/>
      <c r="G108" s="70"/>
      <c r="H108" s="11"/>
      <c r="I108" s="11"/>
      <c r="J108" s="11"/>
      <c r="K108" s="11"/>
      <c r="L108" s="26"/>
      <c r="Q108"/>
    </row>
    <row r="109" spans="1:17" x14ac:dyDescent="0.35">
      <c r="A109" s="65"/>
      <c r="B109" s="54"/>
      <c r="C109" s="54"/>
      <c r="E109" s="74"/>
      <c r="F109" s="74"/>
      <c r="G109" s="79"/>
      <c r="H109" s="11"/>
      <c r="I109" s="11"/>
      <c r="J109" s="11"/>
      <c r="K109" s="11"/>
      <c r="L109" s="26"/>
      <c r="Q109"/>
    </row>
    <row r="110" spans="1:17" x14ac:dyDescent="0.35">
      <c r="A110" s="65"/>
      <c r="B110" s="54"/>
      <c r="C110" s="54"/>
      <c r="G110" s="79"/>
      <c r="H110" s="11"/>
      <c r="I110" s="11"/>
      <c r="J110" s="11"/>
      <c r="K110" s="11"/>
      <c r="L110" s="26"/>
      <c r="Q110"/>
    </row>
    <row r="111" spans="1:17" x14ac:dyDescent="0.35">
      <c r="A111" s="65"/>
      <c r="E111" s="69"/>
      <c r="F111" s="69"/>
      <c r="G111" s="79"/>
      <c r="H111" s="11"/>
      <c r="I111" s="11"/>
      <c r="J111" s="11"/>
      <c r="K111" s="11"/>
      <c r="L111" s="29"/>
      <c r="Q111"/>
    </row>
    <row r="112" spans="1:17" x14ac:dyDescent="0.35">
      <c r="A112" s="65"/>
      <c r="E112" s="74"/>
      <c r="F112" s="74"/>
      <c r="G112" s="70"/>
      <c r="H112" s="11"/>
      <c r="I112" s="11"/>
      <c r="J112" s="11"/>
      <c r="K112" s="11"/>
      <c r="L112" s="27"/>
      <c r="M112" s="17"/>
      <c r="N112" s="17"/>
      <c r="Q112"/>
    </row>
    <row r="113" spans="1:17" ht="26.25" x14ac:dyDescent="0.4">
      <c r="A113" s="65"/>
      <c r="E113" s="71"/>
      <c r="F113" s="71"/>
      <c r="G113" s="92"/>
      <c r="H113" s="11"/>
      <c r="I113" s="11"/>
      <c r="J113" s="11"/>
      <c r="K113" s="11"/>
      <c r="L113" s="27"/>
      <c r="M113" s="27"/>
      <c r="N113" s="17"/>
      <c r="Q113"/>
    </row>
    <row r="114" spans="1:17" x14ac:dyDescent="0.35">
      <c r="A114" s="65"/>
      <c r="E114" s="69"/>
      <c r="F114" s="69"/>
      <c r="G114" s="80"/>
      <c r="H114" s="11"/>
      <c r="I114" s="11"/>
      <c r="J114" s="11"/>
      <c r="K114" s="11"/>
      <c r="L114" s="27"/>
      <c r="M114" s="17"/>
      <c r="N114" s="17"/>
      <c r="Q114"/>
    </row>
    <row r="115" spans="1:17" x14ac:dyDescent="0.35">
      <c r="A115" s="65"/>
      <c r="E115" s="69"/>
      <c r="F115" s="69"/>
      <c r="G115" s="79"/>
      <c r="H115" s="11"/>
      <c r="I115" s="11"/>
      <c r="J115" s="11"/>
      <c r="K115" s="11"/>
      <c r="L115" s="17"/>
      <c r="Q115"/>
    </row>
    <row r="116" spans="1:17" s="90" customFormat="1" x14ac:dyDescent="0.35">
      <c r="A116" s="65"/>
      <c r="B116" s="59"/>
      <c r="C116" s="59"/>
      <c r="D116" s="59"/>
      <c r="E116" s="69"/>
      <c r="F116" s="69"/>
      <c r="G116" s="88"/>
      <c r="H116" s="89"/>
      <c r="I116" s="89"/>
      <c r="J116" s="89"/>
      <c r="K116" s="89"/>
    </row>
    <row r="117" spans="1:17" s="90" customFormat="1" x14ac:dyDescent="0.35">
      <c r="A117" s="65"/>
      <c r="B117" s="59"/>
      <c r="C117" s="59"/>
      <c r="D117" s="59"/>
      <c r="E117" s="69"/>
      <c r="F117" s="69"/>
      <c r="G117" s="88"/>
      <c r="H117" s="89"/>
      <c r="I117" s="89"/>
      <c r="J117" s="89"/>
      <c r="K117" s="89"/>
      <c r="L117" s="89"/>
    </row>
    <row r="118" spans="1:17" x14ac:dyDescent="0.35">
      <c r="A118" s="54"/>
      <c r="E118" s="69"/>
      <c r="F118" s="69"/>
      <c r="G118" s="70"/>
      <c r="H118" s="11"/>
      <c r="I118" s="11"/>
      <c r="J118" s="11"/>
      <c r="K118" s="11"/>
      <c r="L118" s="32"/>
      <c r="M118" s="17"/>
      <c r="Q118"/>
    </row>
    <row r="119" spans="1:17" ht="26.25" x14ac:dyDescent="0.4">
      <c r="A119" s="54"/>
      <c r="E119" s="69"/>
      <c r="F119" s="69"/>
      <c r="G119" s="75"/>
      <c r="H119" s="7"/>
      <c r="I119" s="16"/>
      <c r="J119" s="11"/>
      <c r="K119" s="7"/>
      <c r="L119" s="30"/>
      <c r="M119" s="27"/>
      <c r="Q119"/>
    </row>
    <row r="120" spans="1:17" x14ac:dyDescent="0.35">
      <c r="A120" s="54"/>
      <c r="E120" s="69"/>
      <c r="F120" s="69"/>
      <c r="J120" s="7"/>
      <c r="L120" s="30"/>
      <c r="M120" s="27"/>
      <c r="Q120"/>
    </row>
    <row r="121" spans="1:17" x14ac:dyDescent="0.35">
      <c r="A121" s="54"/>
      <c r="E121" s="69"/>
      <c r="F121" s="69"/>
      <c r="G121" s="70"/>
      <c r="H121" s="11"/>
      <c r="I121" s="11"/>
      <c r="J121" s="7"/>
      <c r="K121" s="11"/>
      <c r="L121" s="26"/>
      <c r="M121" s="27"/>
      <c r="Q121"/>
    </row>
    <row r="122" spans="1:17" ht="26.25" x14ac:dyDescent="0.4">
      <c r="A122" s="54"/>
      <c r="E122" s="69"/>
      <c r="F122" s="69"/>
      <c r="G122" s="75"/>
      <c r="H122" s="7"/>
      <c r="I122" s="16"/>
      <c r="K122" s="7"/>
      <c r="L122" s="30"/>
      <c r="M122" s="17"/>
      <c r="Q122"/>
    </row>
    <row r="123" spans="1:17" x14ac:dyDescent="0.35">
      <c r="A123" s="54"/>
      <c r="E123" s="69"/>
      <c r="F123" s="69"/>
      <c r="G123" s="70"/>
      <c r="H123" s="11"/>
      <c r="I123" s="11"/>
      <c r="J123" s="8"/>
      <c r="K123" s="11"/>
      <c r="L123" s="26"/>
      <c r="M123" s="17"/>
      <c r="Q123"/>
    </row>
    <row r="124" spans="1:17" x14ac:dyDescent="0.35">
      <c r="A124" s="66"/>
      <c r="E124" s="69"/>
      <c r="F124" s="69"/>
      <c r="G124" s="70"/>
      <c r="H124" s="11"/>
      <c r="I124" s="11"/>
      <c r="J124" s="11"/>
      <c r="K124" s="11"/>
      <c r="L124" s="26"/>
      <c r="Q124"/>
    </row>
    <row r="125" spans="1:17" x14ac:dyDescent="0.35">
      <c r="A125" s="62"/>
      <c r="E125" s="69"/>
      <c r="F125" s="69"/>
      <c r="G125" s="70"/>
      <c r="H125" s="11"/>
      <c r="I125" s="11"/>
      <c r="J125" s="11"/>
      <c r="K125" s="11"/>
      <c r="L125" s="26"/>
      <c r="Q125"/>
    </row>
    <row r="126" spans="1:17" x14ac:dyDescent="0.35">
      <c r="A126" s="62"/>
      <c r="G126" s="70"/>
      <c r="H126" s="11"/>
      <c r="I126" s="11"/>
      <c r="J126" s="11"/>
      <c r="K126" s="11"/>
      <c r="L126" s="26"/>
      <c r="Q126"/>
    </row>
    <row r="127" spans="1:17" x14ac:dyDescent="0.35">
      <c r="A127" s="62"/>
      <c r="G127" s="70"/>
      <c r="H127" s="11"/>
      <c r="I127" s="11"/>
      <c r="J127" s="11"/>
      <c r="K127" s="11"/>
      <c r="L127" s="26"/>
      <c r="Q127"/>
    </row>
    <row r="128" spans="1:17" x14ac:dyDescent="0.35">
      <c r="G128" s="70"/>
      <c r="H128" s="11"/>
      <c r="I128" s="11"/>
      <c r="J128" s="11"/>
      <c r="K128" s="11"/>
      <c r="L128" s="26"/>
      <c r="Q128"/>
    </row>
    <row r="129" spans="2:17" x14ac:dyDescent="0.35">
      <c r="G129" s="70"/>
      <c r="H129" s="11"/>
      <c r="I129" s="11"/>
      <c r="J129" s="11"/>
      <c r="K129" s="11"/>
      <c r="L129" s="26"/>
      <c r="Q129"/>
    </row>
    <row r="130" spans="2:17" x14ac:dyDescent="0.35">
      <c r="G130" s="70"/>
      <c r="H130" s="11"/>
      <c r="I130" s="11"/>
      <c r="J130" s="11"/>
      <c r="K130" s="11"/>
      <c r="L130" s="26"/>
      <c r="Q130"/>
    </row>
    <row r="131" spans="2:17" x14ac:dyDescent="0.35">
      <c r="G131" s="70"/>
      <c r="H131" s="11"/>
      <c r="I131" s="11"/>
      <c r="J131" s="11"/>
      <c r="K131" s="11"/>
      <c r="L131" s="26"/>
      <c r="Q131"/>
    </row>
    <row r="132" spans="2:17" x14ac:dyDescent="0.35">
      <c r="D132" s="58"/>
      <c r="E132" s="69"/>
      <c r="F132" s="69"/>
      <c r="G132" s="70"/>
      <c r="H132" s="11"/>
      <c r="I132" s="11"/>
      <c r="J132" s="11"/>
      <c r="K132" s="11"/>
      <c r="L132" s="26"/>
      <c r="Q132"/>
    </row>
    <row r="133" spans="2:17" x14ac:dyDescent="0.35">
      <c r="D133" s="58"/>
      <c r="E133" s="69"/>
      <c r="F133" s="69"/>
      <c r="G133" s="70"/>
      <c r="H133" s="11"/>
      <c r="I133" s="11"/>
      <c r="J133" s="11"/>
      <c r="K133" s="11"/>
      <c r="L133" s="26"/>
      <c r="Q133"/>
    </row>
    <row r="134" spans="2:17" x14ac:dyDescent="0.35">
      <c r="D134" s="58"/>
      <c r="E134" s="69"/>
      <c r="F134" s="69"/>
      <c r="G134" s="70"/>
      <c r="H134" s="11"/>
      <c r="I134" s="11"/>
      <c r="J134" s="11"/>
      <c r="K134" s="11"/>
      <c r="L134" s="26"/>
      <c r="Q134"/>
    </row>
    <row r="135" spans="2:17" x14ac:dyDescent="0.35">
      <c r="D135" s="58"/>
      <c r="E135" s="69"/>
      <c r="F135" s="69"/>
      <c r="G135" s="69"/>
      <c r="H135" s="12"/>
      <c r="I135" s="11"/>
      <c r="J135" s="11"/>
      <c r="K135" s="11"/>
      <c r="L135" s="11"/>
      <c r="M135" s="26"/>
      <c r="Q135"/>
    </row>
    <row r="136" spans="2:17" x14ac:dyDescent="0.35">
      <c r="B136" s="58"/>
      <c r="C136" s="58"/>
      <c r="G136" s="69"/>
      <c r="H136" s="12"/>
      <c r="I136" s="11"/>
      <c r="J136" s="11"/>
      <c r="K136" s="11"/>
      <c r="L136" s="11"/>
      <c r="M136" s="26"/>
      <c r="Q136"/>
    </row>
    <row r="137" spans="2:17" x14ac:dyDescent="0.35">
      <c r="B137" s="58"/>
      <c r="C137" s="58"/>
      <c r="G137" s="69"/>
      <c r="H137" s="12"/>
      <c r="I137" s="11"/>
      <c r="J137" s="11"/>
      <c r="K137" s="11"/>
      <c r="L137" s="11"/>
      <c r="M137" s="26"/>
      <c r="Q137"/>
    </row>
    <row r="138" spans="2:17" x14ac:dyDescent="0.35">
      <c r="B138" s="58"/>
      <c r="C138" s="58"/>
      <c r="I138" s="11"/>
      <c r="J138" s="11"/>
      <c r="K138" s="12"/>
      <c r="L138" s="11"/>
      <c r="M138" s="11"/>
      <c r="N138" s="11"/>
      <c r="O138" s="11"/>
      <c r="P138" s="26"/>
      <c r="Q138"/>
    </row>
    <row r="139" spans="2:17" x14ac:dyDescent="0.35">
      <c r="B139" s="58"/>
      <c r="C139" s="58"/>
      <c r="I139" s="11"/>
      <c r="J139" s="11"/>
      <c r="K139" s="12"/>
      <c r="L139" s="11"/>
      <c r="M139" s="11"/>
      <c r="N139" s="11"/>
      <c r="O139" s="11"/>
      <c r="P139" s="26"/>
      <c r="Q139"/>
    </row>
    <row r="140" spans="2:17" x14ac:dyDescent="0.35">
      <c r="J140" s="11"/>
      <c r="K140" s="12"/>
      <c r="L140" s="11"/>
      <c r="M140" s="11"/>
      <c r="N140" s="11"/>
      <c r="O140" s="11"/>
      <c r="P140" s="26"/>
      <c r="Q140"/>
    </row>
    <row r="141" spans="2:17" x14ac:dyDescent="0.35">
      <c r="I141" s="11"/>
      <c r="J141" s="11"/>
      <c r="K141" s="18"/>
      <c r="L141" s="11"/>
      <c r="M141" s="11"/>
      <c r="N141" s="11"/>
      <c r="O141" s="11"/>
      <c r="P141" s="26"/>
      <c r="Q141"/>
    </row>
    <row r="142" spans="2:17" x14ac:dyDescent="0.35">
      <c r="I142" s="11"/>
      <c r="J142" s="11"/>
      <c r="K142" s="12"/>
      <c r="L142" s="11"/>
      <c r="M142" s="11"/>
      <c r="N142" s="11"/>
      <c r="O142" s="11"/>
      <c r="P142" s="26"/>
      <c r="Q142"/>
    </row>
    <row r="143" spans="2:17" x14ac:dyDescent="0.35">
      <c r="I143" s="11"/>
      <c r="J143" s="11"/>
      <c r="K143" s="12"/>
      <c r="L143" s="11"/>
      <c r="M143" s="11"/>
      <c r="N143" s="11"/>
      <c r="O143" s="11"/>
      <c r="P143" s="26"/>
      <c r="Q143"/>
    </row>
    <row r="144" spans="2:17" x14ac:dyDescent="0.35">
      <c r="I144" s="11"/>
      <c r="J144" s="11"/>
      <c r="K144" s="12"/>
      <c r="L144" s="11"/>
      <c r="M144" s="11"/>
      <c r="N144" s="11"/>
      <c r="O144" s="11"/>
      <c r="P144" s="26"/>
      <c r="Q144"/>
    </row>
    <row r="145" spans="9:17" x14ac:dyDescent="0.35">
      <c r="I145" s="11"/>
      <c r="J145" s="11"/>
      <c r="K145" s="12"/>
      <c r="L145" s="11"/>
      <c r="M145" s="11"/>
      <c r="N145" s="11"/>
      <c r="O145" s="11"/>
      <c r="P145" s="26"/>
      <c r="Q145"/>
    </row>
    <row r="146" spans="9:17" x14ac:dyDescent="0.35">
      <c r="I146" s="11"/>
      <c r="J146" s="11"/>
      <c r="K146" s="12"/>
      <c r="L146" s="11"/>
      <c r="M146" s="11"/>
      <c r="N146" s="11"/>
      <c r="O146" s="11"/>
      <c r="P146" s="26"/>
      <c r="Q146"/>
    </row>
    <row r="147" spans="9:17" x14ac:dyDescent="0.35">
      <c r="I147" s="11"/>
      <c r="J147" s="11"/>
      <c r="K147" s="12"/>
      <c r="L147" s="11"/>
      <c r="M147" s="11"/>
      <c r="N147" s="11"/>
      <c r="O147" s="11"/>
      <c r="P147" s="26"/>
      <c r="Q147"/>
    </row>
    <row r="148" spans="9:17" x14ac:dyDescent="0.35">
      <c r="I148" s="11"/>
      <c r="J148" s="11"/>
      <c r="K148" s="12"/>
      <c r="L148" s="11"/>
      <c r="M148" s="11"/>
      <c r="N148" s="11"/>
      <c r="O148" s="11"/>
      <c r="P148" s="27"/>
      <c r="Q148"/>
    </row>
    <row r="149" spans="9:17" x14ac:dyDescent="0.35">
      <c r="I149" s="11"/>
      <c r="J149" s="11"/>
      <c r="K149" s="18"/>
      <c r="L149" s="11"/>
      <c r="M149" s="11"/>
      <c r="N149" s="11"/>
      <c r="O149" s="11"/>
      <c r="P149" s="28"/>
      <c r="Q149"/>
    </row>
    <row r="150" spans="9:17" x14ac:dyDescent="0.35">
      <c r="I150" s="11"/>
      <c r="J150" s="11"/>
      <c r="K150" s="18"/>
      <c r="L150" s="11"/>
      <c r="M150" s="11"/>
      <c r="N150" s="11"/>
      <c r="O150" s="11"/>
      <c r="P150" s="28"/>
      <c r="Q150"/>
    </row>
    <row r="151" spans="9:17" x14ac:dyDescent="0.35">
      <c r="I151" s="8"/>
      <c r="J151" s="11"/>
      <c r="K151" s="12"/>
      <c r="L151" s="11"/>
      <c r="M151" s="11"/>
      <c r="N151" s="11"/>
      <c r="O151" s="11"/>
      <c r="P151" s="26"/>
      <c r="Q151"/>
    </row>
    <row r="152" spans="9:17" x14ac:dyDescent="0.35">
      <c r="I152" s="11"/>
      <c r="K152" s="9"/>
      <c r="L152" s="8"/>
      <c r="M152" s="8"/>
      <c r="N152" s="11"/>
      <c r="O152" s="8"/>
      <c r="P152" s="25"/>
      <c r="Q152"/>
    </row>
    <row r="153" spans="9:17" x14ac:dyDescent="0.35">
      <c r="I153" s="11"/>
      <c r="J153" s="11"/>
      <c r="K153" s="12"/>
      <c r="L153" s="11"/>
      <c r="M153" s="11"/>
      <c r="N153" s="11"/>
      <c r="O153" s="11"/>
      <c r="P153" s="26"/>
      <c r="Q153"/>
    </row>
    <row r="154" spans="9:17" x14ac:dyDescent="0.35">
      <c r="I154" s="11"/>
      <c r="J154" s="8"/>
      <c r="K154" s="12"/>
      <c r="L154" s="11"/>
      <c r="M154" s="11"/>
      <c r="N154" s="8"/>
      <c r="O154" s="11"/>
      <c r="P154" s="26"/>
      <c r="Q154"/>
    </row>
    <row r="155" spans="9:17" x14ac:dyDescent="0.35">
      <c r="I155" s="11"/>
      <c r="J155" s="11"/>
      <c r="K155" s="12"/>
      <c r="L155" s="11"/>
      <c r="M155" s="11"/>
      <c r="N155" s="11"/>
      <c r="O155" s="11"/>
      <c r="P155" s="26"/>
      <c r="Q155"/>
    </row>
    <row r="156" spans="9:17" x14ac:dyDescent="0.35">
      <c r="I156" s="11"/>
      <c r="J156" s="11"/>
      <c r="K156" s="12"/>
      <c r="L156" s="11"/>
      <c r="M156" s="11"/>
      <c r="N156" s="11"/>
      <c r="O156" s="11"/>
      <c r="P156" s="26"/>
      <c r="Q156"/>
    </row>
    <row r="157" spans="9:17" x14ac:dyDescent="0.35">
      <c r="I157" s="11"/>
      <c r="J157" s="11"/>
      <c r="K157" s="12"/>
      <c r="L157" s="11"/>
      <c r="M157" s="11"/>
      <c r="N157" s="11"/>
      <c r="O157" s="11"/>
      <c r="P157" s="26"/>
      <c r="Q157"/>
    </row>
    <row r="158" spans="9:17" x14ac:dyDescent="0.35">
      <c r="I158" s="11"/>
      <c r="J158" s="11"/>
      <c r="K158" s="12"/>
      <c r="L158" s="11"/>
      <c r="M158" s="11"/>
      <c r="N158" s="11"/>
      <c r="O158" s="11"/>
      <c r="P158" s="26"/>
      <c r="Q158"/>
    </row>
    <row r="159" spans="9:17" x14ac:dyDescent="0.35">
      <c r="I159" s="11"/>
      <c r="J159" s="11"/>
      <c r="K159" s="12"/>
      <c r="L159" s="11"/>
      <c r="M159" s="11"/>
      <c r="N159" s="11"/>
      <c r="O159" s="11"/>
      <c r="P159" s="26"/>
      <c r="Q159"/>
    </row>
    <row r="160" spans="9:17" x14ac:dyDescent="0.35">
      <c r="I160" s="11"/>
      <c r="J160" s="11"/>
      <c r="K160" s="12"/>
      <c r="L160" s="11"/>
      <c r="M160" s="11"/>
      <c r="N160" s="11"/>
      <c r="O160" s="11"/>
      <c r="P160" s="26"/>
      <c r="Q160"/>
    </row>
    <row r="161" spans="9:23" x14ac:dyDescent="0.35">
      <c r="I161" s="11"/>
      <c r="J161" s="11"/>
      <c r="K161" s="12"/>
      <c r="L161" s="11"/>
      <c r="M161" s="11"/>
      <c r="N161" s="11"/>
      <c r="O161" s="11"/>
      <c r="P161" s="26"/>
      <c r="Q161"/>
    </row>
    <row r="162" spans="9:23" x14ac:dyDescent="0.35">
      <c r="I162" s="11"/>
      <c r="J162" s="11"/>
      <c r="K162" s="12"/>
      <c r="L162" s="11"/>
      <c r="M162" s="11"/>
      <c r="N162" s="11"/>
      <c r="O162" s="11"/>
      <c r="P162" s="27"/>
      <c r="Q162"/>
    </row>
    <row r="163" spans="9:23" x14ac:dyDescent="0.35">
      <c r="I163" s="11"/>
      <c r="J163" s="11"/>
      <c r="K163" s="12"/>
      <c r="L163" s="11"/>
      <c r="M163" s="11"/>
      <c r="N163" s="11"/>
      <c r="O163" s="11"/>
      <c r="P163" s="27"/>
      <c r="Q163"/>
    </row>
    <row r="164" spans="9:23" x14ac:dyDescent="0.35">
      <c r="I164" s="11"/>
      <c r="J164" s="11"/>
      <c r="K164" s="12"/>
      <c r="L164" s="11"/>
      <c r="M164" s="11"/>
      <c r="N164" s="11"/>
      <c r="O164" s="11"/>
      <c r="P164" s="27"/>
      <c r="Q164"/>
    </row>
    <row r="165" spans="9:23" x14ac:dyDescent="0.35">
      <c r="I165" s="11"/>
      <c r="J165" s="11"/>
      <c r="K165" s="12"/>
      <c r="L165" s="11"/>
      <c r="M165" s="11"/>
      <c r="N165" s="11"/>
      <c r="O165" s="11"/>
      <c r="P165" s="26"/>
      <c r="Q165"/>
    </row>
    <row r="166" spans="9:23" x14ac:dyDescent="0.35">
      <c r="I166" s="11"/>
      <c r="J166" s="11"/>
      <c r="K166" s="12"/>
      <c r="L166" s="11"/>
      <c r="M166" s="11"/>
      <c r="N166" s="11"/>
      <c r="O166" s="11"/>
      <c r="P166" s="26"/>
      <c r="Q166"/>
    </row>
    <row r="167" spans="9:23" x14ac:dyDescent="0.35">
      <c r="I167" s="8"/>
      <c r="J167" s="11"/>
      <c r="K167" s="9"/>
      <c r="L167" s="8"/>
      <c r="M167" s="8"/>
      <c r="N167" s="11"/>
      <c r="O167" s="8"/>
      <c r="P167" s="25"/>
      <c r="Q167"/>
    </row>
    <row r="168" spans="9:23" x14ac:dyDescent="0.35">
      <c r="I168" s="11"/>
      <c r="J168" s="11"/>
      <c r="K168" s="12"/>
      <c r="L168" s="11"/>
      <c r="M168" s="11"/>
      <c r="N168" s="11"/>
      <c r="O168" s="11"/>
      <c r="P168" s="26"/>
      <c r="Q168"/>
    </row>
    <row r="169" spans="9:23" x14ac:dyDescent="0.35">
      <c r="I169" s="11"/>
      <c r="J169" s="8"/>
      <c r="K169" s="12"/>
      <c r="L169" s="11"/>
      <c r="M169" s="11"/>
      <c r="N169" s="8"/>
      <c r="O169" s="11"/>
      <c r="P169" s="26"/>
      <c r="Q169"/>
      <c r="V169" s="11"/>
      <c r="W169" s="13"/>
    </row>
    <row r="170" spans="9:23" x14ac:dyDescent="0.35">
      <c r="I170" s="11"/>
      <c r="J170" s="11"/>
      <c r="K170" s="12"/>
      <c r="L170" s="11"/>
      <c r="M170" s="11"/>
      <c r="N170" s="11"/>
      <c r="O170" s="11"/>
      <c r="P170" s="26"/>
      <c r="Q170"/>
      <c r="V170" s="11"/>
      <c r="W170" s="13"/>
    </row>
    <row r="171" spans="9:23" x14ac:dyDescent="0.35">
      <c r="I171" s="11"/>
      <c r="J171" s="11"/>
      <c r="K171" s="12"/>
      <c r="L171" s="11"/>
      <c r="M171" s="11"/>
      <c r="N171" s="11"/>
      <c r="O171" s="11"/>
      <c r="P171" s="26"/>
      <c r="Q171"/>
      <c r="V171" s="11"/>
      <c r="W171" s="13"/>
    </row>
    <row r="172" spans="9:23" x14ac:dyDescent="0.35">
      <c r="I172" s="11"/>
      <c r="J172" s="11"/>
      <c r="K172" s="12"/>
      <c r="L172" s="11"/>
      <c r="M172" s="11"/>
      <c r="N172" s="11"/>
      <c r="O172" s="11"/>
      <c r="P172" s="26"/>
      <c r="Q172"/>
    </row>
    <row r="173" spans="9:23" x14ac:dyDescent="0.35">
      <c r="I173" s="11"/>
      <c r="J173" s="11"/>
      <c r="K173" s="12"/>
      <c r="L173" s="11"/>
      <c r="M173" s="11"/>
      <c r="N173" s="11"/>
      <c r="O173" s="11"/>
      <c r="P173" s="26"/>
      <c r="Q173"/>
    </row>
    <row r="174" spans="9:23" x14ac:dyDescent="0.35">
      <c r="I174" s="11"/>
      <c r="J174" s="11"/>
      <c r="K174" s="12"/>
      <c r="L174" s="11"/>
      <c r="M174" s="11"/>
      <c r="N174" s="11"/>
      <c r="O174" s="11"/>
      <c r="P174" s="29"/>
      <c r="Q174"/>
    </row>
    <row r="175" spans="9:23" x14ac:dyDescent="0.35">
      <c r="I175" s="11"/>
      <c r="J175" s="11"/>
      <c r="N175" s="11"/>
      <c r="O175" s="11"/>
      <c r="P175" s="27"/>
      <c r="Q175"/>
    </row>
    <row r="176" spans="9:23" x14ac:dyDescent="0.35">
      <c r="I176" s="11"/>
      <c r="J176" s="11"/>
      <c r="K176" s="12"/>
      <c r="L176" s="11"/>
      <c r="M176" s="11"/>
      <c r="N176" s="11"/>
      <c r="O176" s="11"/>
      <c r="P176" s="27"/>
      <c r="Q176"/>
    </row>
    <row r="177" spans="9:17" x14ac:dyDescent="0.35">
      <c r="I177" s="8"/>
      <c r="J177" s="11"/>
      <c r="K177" s="9"/>
      <c r="L177" s="8"/>
      <c r="M177" s="8"/>
      <c r="N177" s="11"/>
      <c r="O177" s="8"/>
      <c r="P177" s="25"/>
      <c r="Q177"/>
    </row>
    <row r="178" spans="9:17" x14ac:dyDescent="0.35">
      <c r="I178" s="11"/>
      <c r="J178" s="11"/>
      <c r="K178" s="12"/>
      <c r="L178" s="11"/>
      <c r="M178" s="11"/>
      <c r="N178" s="11"/>
      <c r="O178" s="11"/>
      <c r="P178" s="26"/>
      <c r="Q178"/>
    </row>
    <row r="179" spans="9:17" x14ac:dyDescent="0.35">
      <c r="I179" s="11"/>
      <c r="J179" s="8"/>
      <c r="K179" s="12"/>
      <c r="L179" s="11"/>
      <c r="M179" s="11"/>
      <c r="N179" s="8"/>
      <c r="O179" s="11"/>
      <c r="P179" s="26"/>
      <c r="Q179"/>
    </row>
    <row r="180" spans="9:17" x14ac:dyDescent="0.35">
      <c r="I180" s="11"/>
      <c r="J180" s="11"/>
      <c r="K180" s="12"/>
      <c r="L180" s="11"/>
      <c r="M180" s="11"/>
      <c r="N180" s="11"/>
      <c r="O180" s="11"/>
      <c r="P180" s="26"/>
      <c r="Q180"/>
    </row>
    <row r="181" spans="9:17" x14ac:dyDescent="0.35">
      <c r="I181" s="11"/>
      <c r="J181" s="11"/>
      <c r="K181" s="12"/>
      <c r="L181" s="11"/>
      <c r="M181" s="11"/>
      <c r="N181" s="11"/>
      <c r="O181" s="11"/>
      <c r="P181" s="26"/>
      <c r="Q181"/>
    </row>
    <row r="182" spans="9:17" x14ac:dyDescent="0.35">
      <c r="I182" s="11"/>
      <c r="J182" s="11"/>
      <c r="K182" s="12"/>
      <c r="L182" s="11"/>
      <c r="M182" s="11"/>
      <c r="N182" s="11"/>
      <c r="O182" s="11"/>
      <c r="P182" s="26"/>
      <c r="Q182"/>
    </row>
    <row r="183" spans="9:17" x14ac:dyDescent="0.35">
      <c r="I183" s="8"/>
      <c r="J183" s="11"/>
      <c r="K183" s="12"/>
      <c r="L183" s="11"/>
      <c r="M183" s="11"/>
      <c r="N183" s="11"/>
      <c r="O183" s="11"/>
      <c r="P183" s="26"/>
      <c r="Q183"/>
    </row>
    <row r="184" spans="9:17" x14ac:dyDescent="0.35">
      <c r="I184" s="8"/>
      <c r="J184" s="11"/>
      <c r="K184" s="12"/>
      <c r="L184" s="11"/>
      <c r="M184" s="11"/>
      <c r="N184" s="11"/>
      <c r="O184" s="11"/>
      <c r="P184" s="27"/>
      <c r="Q184"/>
    </row>
    <row r="185" spans="9:17" x14ac:dyDescent="0.35">
      <c r="I185" s="8"/>
      <c r="J185" s="11"/>
      <c r="K185" s="12"/>
      <c r="L185" s="11"/>
      <c r="M185" s="11"/>
      <c r="N185" s="11"/>
      <c r="O185" s="11"/>
      <c r="P185" s="29"/>
      <c r="Q185"/>
    </row>
    <row r="186" spans="9:17" x14ac:dyDescent="0.35">
      <c r="I186" s="8"/>
      <c r="J186" s="11"/>
      <c r="K186" s="12"/>
      <c r="L186" s="11"/>
      <c r="M186" s="11"/>
      <c r="N186" s="11"/>
      <c r="O186" s="11"/>
      <c r="P186" s="27"/>
      <c r="Q186"/>
    </row>
    <row r="187" spans="9:17" x14ac:dyDescent="0.35">
      <c r="I187" s="11"/>
      <c r="J187" s="11"/>
      <c r="K187" s="12"/>
      <c r="L187" s="11"/>
      <c r="M187" s="11"/>
      <c r="N187" s="11"/>
      <c r="O187" s="11"/>
      <c r="P187" s="27"/>
      <c r="Q187"/>
    </row>
    <row r="188" spans="9:17" x14ac:dyDescent="0.35">
      <c r="I188" s="11"/>
      <c r="J188" s="11"/>
      <c r="K188" s="12"/>
      <c r="L188" s="11"/>
      <c r="M188" s="11"/>
      <c r="N188" s="11"/>
      <c r="O188" s="11"/>
      <c r="P188" s="29"/>
      <c r="Q188"/>
    </row>
    <row r="189" spans="9:17" x14ac:dyDescent="0.35">
      <c r="I189" s="8"/>
      <c r="J189" s="11"/>
      <c r="K189" s="12"/>
      <c r="L189" s="11"/>
      <c r="M189" s="11"/>
      <c r="N189" s="11"/>
      <c r="O189" s="11"/>
      <c r="P189" s="27"/>
      <c r="Q189"/>
    </row>
    <row r="190" spans="9:17" x14ac:dyDescent="0.35">
      <c r="I190" s="8"/>
      <c r="J190" s="11"/>
      <c r="K190" s="12"/>
      <c r="L190" s="8"/>
      <c r="M190" s="11"/>
      <c r="N190" s="11"/>
      <c r="O190" s="11"/>
      <c r="P190" s="27"/>
      <c r="Q190"/>
    </row>
    <row r="191" spans="9:17" x14ac:dyDescent="0.35">
      <c r="I191" s="8"/>
      <c r="J191" s="11"/>
      <c r="K191" s="9"/>
      <c r="L191" s="8"/>
      <c r="M191" s="8"/>
      <c r="N191" s="11"/>
      <c r="O191" s="8"/>
      <c r="P191" s="25"/>
      <c r="Q191"/>
    </row>
    <row r="192" spans="9:17" x14ac:dyDescent="0.35">
      <c r="J192" s="11"/>
      <c r="K192" s="12"/>
      <c r="L192" s="11"/>
      <c r="M192" s="11"/>
      <c r="N192" s="11"/>
      <c r="O192" s="11"/>
      <c r="P192" s="26"/>
      <c r="Q192"/>
    </row>
    <row r="193" spans="9:17" x14ac:dyDescent="0.35">
      <c r="I193" s="11"/>
      <c r="J193" s="8"/>
      <c r="K193" s="12"/>
      <c r="L193" s="11"/>
      <c r="M193" s="11"/>
      <c r="N193" s="8"/>
      <c r="O193" s="11"/>
      <c r="P193" s="26"/>
      <c r="Q193"/>
    </row>
    <row r="194" spans="9:17" hidden="1" x14ac:dyDescent="0.35">
      <c r="I194" s="11"/>
      <c r="J194" s="11"/>
      <c r="K194" s="12"/>
      <c r="L194" s="11"/>
      <c r="M194" s="11"/>
      <c r="N194" s="11"/>
      <c r="O194" s="11"/>
      <c r="P194" s="26"/>
      <c r="Q194"/>
    </row>
    <row r="195" spans="9:17" x14ac:dyDescent="0.35">
      <c r="I195" s="11"/>
      <c r="J195" s="11"/>
      <c r="K195" s="12"/>
      <c r="L195" s="11"/>
      <c r="M195" s="11"/>
      <c r="N195" s="11"/>
      <c r="O195" s="11"/>
      <c r="P195" s="26"/>
      <c r="Q195"/>
    </row>
    <row r="196" spans="9:17" hidden="1" x14ac:dyDescent="0.35">
      <c r="I196" s="7"/>
      <c r="J196" s="11"/>
      <c r="K196" s="12"/>
      <c r="L196" s="11"/>
      <c r="M196" s="11"/>
      <c r="N196" s="11"/>
      <c r="O196" s="11"/>
      <c r="P196" s="26"/>
      <c r="Q196"/>
    </row>
    <row r="197" spans="9:17" hidden="1" x14ac:dyDescent="0.35">
      <c r="I197" s="8"/>
      <c r="J197" s="11"/>
      <c r="K197" s="12"/>
      <c r="L197" s="11"/>
      <c r="M197" s="11"/>
      <c r="N197" s="11"/>
      <c r="O197" s="11"/>
      <c r="P197" s="26"/>
      <c r="Q197"/>
    </row>
    <row r="198" spans="9:17" x14ac:dyDescent="0.35">
      <c r="I198" s="15"/>
      <c r="J198" s="7"/>
      <c r="K198" s="12"/>
      <c r="L198" s="11"/>
      <c r="M198" s="11"/>
      <c r="N198" s="11"/>
      <c r="O198" s="11"/>
      <c r="P198" s="26"/>
      <c r="Q198"/>
    </row>
    <row r="199" spans="9:17" x14ac:dyDescent="0.35">
      <c r="I199" s="15"/>
      <c r="J199" s="8"/>
      <c r="K199" s="12"/>
      <c r="L199" s="11"/>
      <c r="M199" s="11"/>
      <c r="N199" s="11"/>
      <c r="O199" s="11"/>
      <c r="P199" s="27"/>
      <c r="Q199"/>
    </row>
    <row r="200" spans="9:17" x14ac:dyDescent="0.35">
      <c r="I200" s="11"/>
      <c r="J200" s="8"/>
      <c r="K200" s="12"/>
      <c r="L200" s="11"/>
      <c r="M200" s="11"/>
      <c r="N200" s="11"/>
      <c r="O200" s="11"/>
      <c r="P200" s="26"/>
      <c r="Q200"/>
    </row>
    <row r="201" spans="9:17" x14ac:dyDescent="0.35">
      <c r="I201" s="11"/>
      <c r="J201" s="8"/>
      <c r="K201" s="12"/>
      <c r="L201" s="11"/>
      <c r="M201" s="11"/>
      <c r="N201" s="11"/>
      <c r="O201" s="11"/>
      <c r="P201" s="26"/>
      <c r="Q201"/>
    </row>
    <row r="202" spans="9:17" x14ac:dyDescent="0.35">
      <c r="I202" s="11"/>
      <c r="J202" s="8"/>
      <c r="K202" s="12"/>
      <c r="L202" s="11"/>
      <c r="M202" s="11"/>
      <c r="N202" s="11"/>
      <c r="O202" s="11"/>
      <c r="P202" s="26"/>
      <c r="Q202"/>
    </row>
    <row r="203" spans="9:17" x14ac:dyDescent="0.35">
      <c r="I203" s="11"/>
      <c r="J203" s="11"/>
      <c r="K203" s="12"/>
      <c r="L203" s="11"/>
      <c r="M203" s="11"/>
      <c r="N203" s="11"/>
      <c r="O203" s="11"/>
      <c r="P203" s="26"/>
      <c r="Q203"/>
    </row>
    <row r="204" spans="9:17" x14ac:dyDescent="0.35">
      <c r="I204" s="8"/>
      <c r="J204" s="11"/>
      <c r="K204" s="12"/>
      <c r="L204" s="11"/>
      <c r="M204" s="11"/>
      <c r="N204" s="11"/>
      <c r="O204" s="11"/>
      <c r="P204" s="29"/>
      <c r="Q204"/>
    </row>
    <row r="205" spans="9:17" x14ac:dyDescent="0.35">
      <c r="I205" s="8"/>
      <c r="J205" s="8"/>
      <c r="K205" s="12"/>
      <c r="L205" s="11"/>
      <c r="M205" s="11"/>
      <c r="N205" s="11"/>
      <c r="O205" s="11"/>
      <c r="P205" s="27"/>
      <c r="Q205"/>
    </row>
    <row r="206" spans="9:17" x14ac:dyDescent="0.35">
      <c r="I206" s="11"/>
      <c r="J206" s="11"/>
      <c r="K206" s="12"/>
      <c r="L206" s="11"/>
      <c r="M206" s="11"/>
      <c r="N206" s="11"/>
      <c r="O206" s="11"/>
      <c r="P206" s="27"/>
      <c r="Q206"/>
    </row>
    <row r="207" spans="9:17" x14ac:dyDescent="0.35">
      <c r="I207" s="11"/>
      <c r="J207" s="11"/>
      <c r="K207" s="12"/>
      <c r="L207" s="11"/>
      <c r="M207" s="11"/>
      <c r="N207" s="11"/>
      <c r="O207" s="11"/>
      <c r="P207" s="29"/>
      <c r="Q207"/>
    </row>
    <row r="208" spans="9:17" x14ac:dyDescent="0.35">
      <c r="I208" s="11"/>
      <c r="J208" s="11"/>
      <c r="K208" s="12"/>
      <c r="L208" s="11"/>
      <c r="M208" s="11"/>
      <c r="N208" s="11"/>
      <c r="O208" s="11"/>
      <c r="P208" s="27"/>
      <c r="Q208"/>
    </row>
    <row r="209" spans="9:17" x14ac:dyDescent="0.35">
      <c r="I209" s="8"/>
      <c r="J209" s="11"/>
      <c r="K209" s="12"/>
      <c r="L209" s="11"/>
      <c r="M209" s="11"/>
      <c r="N209" s="11"/>
      <c r="O209" s="11"/>
      <c r="P209" s="27"/>
      <c r="Q209"/>
    </row>
    <row r="210" spans="9:17" x14ac:dyDescent="0.35">
      <c r="I210" s="8"/>
      <c r="J210" s="11"/>
      <c r="K210" s="9"/>
      <c r="L210" s="8"/>
      <c r="M210" s="8"/>
      <c r="N210" s="11"/>
      <c r="O210" s="8"/>
      <c r="P210" s="25"/>
      <c r="Q210"/>
    </row>
    <row r="211" spans="9:17" x14ac:dyDescent="0.35">
      <c r="I211" s="15"/>
      <c r="J211" s="11"/>
      <c r="K211" s="12"/>
      <c r="L211" s="11"/>
      <c r="M211" s="11"/>
      <c r="N211" s="11"/>
      <c r="O211" s="11"/>
      <c r="P211" s="41"/>
      <c r="Q211"/>
    </row>
    <row r="212" spans="9:17" x14ac:dyDescent="0.35">
      <c r="I212" s="11"/>
      <c r="J212" s="8"/>
      <c r="K212" s="12"/>
      <c r="L212" s="11"/>
      <c r="M212" s="11"/>
      <c r="N212" s="8"/>
      <c r="O212" s="11"/>
      <c r="P212" s="26"/>
      <c r="Q212"/>
    </row>
    <row r="213" spans="9:17" x14ac:dyDescent="0.35">
      <c r="I213" s="11"/>
      <c r="J213" s="8"/>
      <c r="K213" s="12"/>
      <c r="L213" s="11"/>
      <c r="M213" s="11"/>
      <c r="N213" s="8"/>
      <c r="O213" s="11"/>
      <c r="P213" s="26"/>
      <c r="Q213"/>
    </row>
    <row r="214" spans="9:17" x14ac:dyDescent="0.35">
      <c r="I214" s="8"/>
      <c r="J214" s="11"/>
      <c r="K214" s="9"/>
      <c r="L214" s="11"/>
      <c r="M214" s="11"/>
      <c r="N214" s="8"/>
      <c r="O214" s="11"/>
      <c r="P214" s="26"/>
      <c r="Q214"/>
    </row>
    <row r="215" spans="9:17" x14ac:dyDescent="0.35">
      <c r="I215" s="11"/>
      <c r="J215" s="8"/>
      <c r="K215" s="12"/>
      <c r="L215" s="11"/>
      <c r="M215" s="11"/>
      <c r="N215" s="11"/>
      <c r="O215" s="11"/>
      <c r="P215" s="28"/>
      <c r="Q215"/>
    </row>
    <row r="216" spans="9:17" x14ac:dyDescent="0.35">
      <c r="I216" s="11"/>
      <c r="J216" s="8"/>
      <c r="K216" s="12"/>
      <c r="L216" s="11"/>
      <c r="M216" s="11"/>
      <c r="N216" s="8"/>
      <c r="O216" s="11"/>
      <c r="P216" s="26"/>
      <c r="Q216"/>
    </row>
    <row r="217" spans="9:17" x14ac:dyDescent="0.35">
      <c r="I217" s="11"/>
      <c r="J217" s="11"/>
      <c r="N217" s="11"/>
      <c r="P217" s="24"/>
      <c r="Q217"/>
    </row>
    <row r="218" spans="9:17" x14ac:dyDescent="0.35">
      <c r="I218" s="8"/>
      <c r="J218" s="11"/>
      <c r="K218" s="8"/>
      <c r="L218" s="8"/>
      <c r="M218" s="8"/>
      <c r="N218" s="11"/>
      <c r="O218" s="10"/>
      <c r="P218" s="25"/>
      <c r="Q218"/>
    </row>
    <row r="219" spans="9:17" x14ac:dyDescent="0.35">
      <c r="I219" s="11"/>
      <c r="K219" s="12"/>
      <c r="L219" s="11"/>
      <c r="M219" s="11"/>
      <c r="O219" s="11"/>
      <c r="P219" s="26"/>
      <c r="Q219"/>
    </row>
    <row r="220" spans="9:17" x14ac:dyDescent="0.35">
      <c r="I220" s="11"/>
      <c r="J220" s="8"/>
      <c r="K220" s="12"/>
      <c r="L220" s="11"/>
      <c r="M220" s="11"/>
      <c r="N220" s="8"/>
      <c r="O220" s="11"/>
      <c r="P220" s="26"/>
      <c r="Q220"/>
    </row>
    <row r="221" spans="9:17" x14ac:dyDescent="0.35">
      <c r="I221" s="11"/>
      <c r="J221" s="11"/>
      <c r="K221" s="12"/>
      <c r="L221" s="11"/>
      <c r="M221" s="11"/>
      <c r="N221" s="11"/>
      <c r="O221" s="11"/>
      <c r="P221" s="28"/>
      <c r="Q221"/>
    </row>
    <row r="222" spans="9:17" x14ac:dyDescent="0.35">
      <c r="I222" s="11"/>
      <c r="J222" s="11"/>
      <c r="K222" s="11"/>
      <c r="L222" s="11"/>
      <c r="M222" s="11"/>
      <c r="N222" s="11"/>
      <c r="O222" s="13"/>
      <c r="P222" s="24"/>
      <c r="Q222"/>
    </row>
    <row r="223" spans="9:17" x14ac:dyDescent="0.35">
      <c r="I223" s="36"/>
      <c r="J223" s="37"/>
      <c r="K223" s="36"/>
      <c r="L223" s="36"/>
      <c r="M223" s="36"/>
      <c r="N223" s="37"/>
      <c r="O223" s="38"/>
      <c r="P223" s="35"/>
      <c r="Q223"/>
    </row>
    <row r="224" spans="9:17" x14ac:dyDescent="0.35">
      <c r="I224" s="39"/>
      <c r="J224" s="37"/>
      <c r="K224" s="40"/>
      <c r="L224" s="37"/>
      <c r="M224" s="37"/>
      <c r="N224" s="37"/>
      <c r="O224" s="37"/>
      <c r="P224" s="42"/>
      <c r="Q224"/>
    </row>
    <row r="225" spans="9:17" x14ac:dyDescent="0.35">
      <c r="I225" s="37"/>
      <c r="J225" s="36"/>
      <c r="K225" s="37"/>
      <c r="L225" s="37"/>
      <c r="M225" s="37"/>
      <c r="N225" s="36"/>
      <c r="O225" s="37"/>
      <c r="P225" s="35"/>
      <c r="Q225"/>
    </row>
    <row r="226" spans="9:17" x14ac:dyDescent="0.35">
      <c r="I226" s="3"/>
      <c r="J226" s="39"/>
      <c r="K226" s="3"/>
      <c r="L226" s="3"/>
      <c r="M226" s="3"/>
      <c r="N226" s="37"/>
      <c r="O226" s="3"/>
      <c r="P226" s="35"/>
      <c r="Q226"/>
    </row>
    <row r="227" spans="9:17" x14ac:dyDescent="0.35">
      <c r="I227" s="3"/>
      <c r="J227" s="37"/>
      <c r="K227" s="3"/>
      <c r="L227" s="3"/>
      <c r="M227" s="3"/>
      <c r="N227" s="37"/>
      <c r="O227" s="3"/>
      <c r="P227" s="35"/>
      <c r="Q227"/>
    </row>
    <row r="228" spans="9:17" x14ac:dyDescent="0.35">
      <c r="I228" s="3"/>
      <c r="J228" s="3"/>
      <c r="K228" s="40"/>
      <c r="L228" s="37"/>
      <c r="M228" s="37"/>
      <c r="N228" s="3"/>
      <c r="O228" s="37"/>
      <c r="P228" s="33"/>
      <c r="Q228"/>
    </row>
    <row r="229" spans="9:17" x14ac:dyDescent="0.35">
      <c r="I229" s="3"/>
      <c r="J229" s="3"/>
      <c r="K229" s="40"/>
      <c r="L229" s="37"/>
      <c r="M229" s="37"/>
      <c r="N229" s="3"/>
      <c r="O229" s="37"/>
      <c r="P229" s="33"/>
      <c r="Q229"/>
    </row>
    <row r="230" spans="9:17" x14ac:dyDescent="0.35">
      <c r="I230" s="3"/>
      <c r="J230" s="3"/>
      <c r="K230" s="40"/>
      <c r="L230" s="37"/>
      <c r="M230" s="37"/>
      <c r="N230" s="37"/>
      <c r="O230" s="37"/>
      <c r="P230" s="33"/>
      <c r="Q230"/>
    </row>
    <row r="231" spans="9:17" x14ac:dyDescent="0.35">
      <c r="I231" s="3"/>
      <c r="J231" s="3"/>
      <c r="K231" s="40"/>
      <c r="L231" s="37"/>
      <c r="M231" s="37"/>
      <c r="N231" s="37"/>
      <c r="O231" s="37"/>
      <c r="P231" s="33"/>
      <c r="Q231"/>
    </row>
    <row r="232" spans="9:17" x14ac:dyDescent="0.35">
      <c r="I232" s="3"/>
      <c r="J232" s="3"/>
      <c r="K232" s="40"/>
      <c r="L232" s="37"/>
      <c r="M232" s="37"/>
      <c r="N232" s="37"/>
      <c r="O232" s="37"/>
      <c r="P232" s="34"/>
      <c r="Q232"/>
    </row>
    <row r="233" spans="9:17" x14ac:dyDescent="0.35">
      <c r="I233" s="3"/>
      <c r="J233" s="3"/>
      <c r="K233" s="3"/>
      <c r="L233" s="3"/>
      <c r="M233" s="3"/>
      <c r="N233" s="37"/>
      <c r="O233" s="3"/>
      <c r="P233" s="35"/>
      <c r="Q233"/>
    </row>
    <row r="234" spans="9:17" x14ac:dyDescent="0.35">
      <c r="N234" s="11"/>
      <c r="P234" s="24"/>
      <c r="Q234"/>
    </row>
    <row r="235" spans="9:17" x14ac:dyDescent="0.35">
      <c r="P235" s="24"/>
      <c r="Q235"/>
    </row>
    <row r="236" spans="9:17" x14ac:dyDescent="0.35">
      <c r="P236" s="24"/>
      <c r="Q236"/>
    </row>
    <row r="237" spans="9:17" x14ac:dyDescent="0.35">
      <c r="P237" s="24"/>
      <c r="Q237"/>
    </row>
    <row r="238" spans="9:17" x14ac:dyDescent="0.35">
      <c r="P238" s="24"/>
      <c r="Q238"/>
    </row>
    <row r="239" spans="9:17" x14ac:dyDescent="0.35">
      <c r="P239" s="24"/>
      <c r="Q239"/>
    </row>
    <row r="240" spans="9:17" x14ac:dyDescent="0.35">
      <c r="P240" s="24"/>
      <c r="Q240"/>
    </row>
    <row r="241" spans="16:17" x14ac:dyDescent="0.35">
      <c r="P241" s="24"/>
      <c r="Q241"/>
    </row>
    <row r="242" spans="16:17" x14ac:dyDescent="0.35">
      <c r="P242" s="24"/>
      <c r="Q242"/>
    </row>
    <row r="243" spans="16:17" x14ac:dyDescent="0.35">
      <c r="P243" s="24"/>
      <c r="Q243"/>
    </row>
    <row r="244" spans="16:17" x14ac:dyDescent="0.35">
      <c r="P244" s="24"/>
      <c r="Q244"/>
    </row>
    <row r="245" spans="16:17" x14ac:dyDescent="0.35">
      <c r="P245" s="24"/>
      <c r="Q245"/>
    </row>
    <row r="246" spans="16:17" x14ac:dyDescent="0.35">
      <c r="P246" s="24"/>
      <c r="Q246"/>
    </row>
    <row r="247" spans="16:17" x14ac:dyDescent="0.35">
      <c r="P247" s="24"/>
      <c r="Q247"/>
    </row>
    <row r="248" spans="16:17" x14ac:dyDescent="0.35">
      <c r="P248" s="24"/>
      <c r="Q248"/>
    </row>
    <row r="249" spans="16:17" x14ac:dyDescent="0.35">
      <c r="P249" s="24"/>
      <c r="Q249"/>
    </row>
    <row r="294" spans="23:27" ht="26.25" thickBot="1" x14ac:dyDescent="0.4">
      <c r="W294" s="11"/>
      <c r="X294" s="11"/>
      <c r="Y294" s="11"/>
      <c r="Z294" s="11"/>
      <c r="AA294" s="14"/>
    </row>
  </sheetData>
  <mergeCells count="2">
    <mergeCell ref="A47:B47"/>
    <mergeCell ref="A101:D101"/>
  </mergeCells>
  <phoneticPr fontId="0" type="noConversion"/>
  <printOptions horizontalCentered="1"/>
  <pageMargins left="2.0833333333333301E-2" right="0.5" top="1" bottom="1" header="0.33" footer="0.5"/>
  <pageSetup scale="65" orientation="portrait" horizontalDpi="4294967293" r:id="rId1"/>
  <headerFooter alignWithMargins="0">
    <oddHeader>&amp;C&amp;"Arial,Bold Italic"&amp;16 District 27-D1 Activities July 2025- June 2026
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2"/>
  <sheetViews>
    <sheetView workbookViewId="0">
      <selection sqref="A1:K352"/>
    </sheetView>
  </sheetViews>
  <sheetFormatPr defaultRowHeight="12.75" x14ac:dyDescent="0.2"/>
  <cols>
    <col min="8" max="8" width="26.42578125" customWidth="1"/>
  </cols>
  <sheetData>
    <row r="1" spans="1:11" x14ac:dyDescent="0.2">
      <c r="A1" s="8" t="s">
        <v>123</v>
      </c>
      <c r="B1" s="8"/>
      <c r="C1" s="8"/>
      <c r="D1" s="8"/>
      <c r="E1" s="8"/>
      <c r="F1" s="9"/>
      <c r="G1" s="8"/>
      <c r="H1" s="8"/>
      <c r="I1" s="8"/>
      <c r="J1" s="8"/>
      <c r="K1" s="43"/>
    </row>
    <row r="2" spans="1:11" x14ac:dyDescent="0.2">
      <c r="A2" s="8"/>
      <c r="B2" s="8" t="s">
        <v>15</v>
      </c>
      <c r="C2" s="8"/>
      <c r="D2" s="8"/>
      <c r="E2" s="8"/>
      <c r="F2" s="9"/>
      <c r="G2" s="8"/>
      <c r="H2" s="8"/>
      <c r="I2" s="8"/>
      <c r="J2" s="8"/>
      <c r="K2" s="43"/>
    </row>
    <row r="3" spans="1:11" x14ac:dyDescent="0.2">
      <c r="A3" s="8"/>
      <c r="B3" s="8"/>
      <c r="C3" s="8" t="s">
        <v>10</v>
      </c>
      <c r="D3" s="8"/>
      <c r="E3" s="8"/>
      <c r="F3" s="9"/>
      <c r="G3" s="8"/>
      <c r="H3" s="8"/>
      <c r="I3" s="8"/>
      <c r="J3" s="8"/>
      <c r="K3" s="43"/>
    </row>
    <row r="4" spans="1:11" x14ac:dyDescent="0.2">
      <c r="A4" s="8"/>
      <c r="B4" s="8"/>
      <c r="C4" s="8"/>
      <c r="D4" s="8" t="s">
        <v>20</v>
      </c>
      <c r="E4" s="8"/>
      <c r="F4" s="9"/>
      <c r="G4" s="8"/>
      <c r="H4" s="8"/>
      <c r="I4" s="8"/>
      <c r="J4" s="8"/>
      <c r="K4" s="43"/>
    </row>
    <row r="5" spans="1:11" x14ac:dyDescent="0.2">
      <c r="A5" s="8"/>
      <c r="B5" s="8"/>
      <c r="C5" s="8"/>
      <c r="D5" s="8"/>
      <c r="E5" s="8" t="s">
        <v>94</v>
      </c>
      <c r="F5" s="9"/>
      <c r="G5" s="8"/>
      <c r="H5" s="8"/>
      <c r="I5" s="8"/>
      <c r="J5" s="8"/>
      <c r="K5" s="43"/>
    </row>
    <row r="6" spans="1:11" ht="13.5" thickBot="1" x14ac:dyDescent="0.25">
      <c r="A6" s="15"/>
      <c r="B6" s="15"/>
      <c r="C6" s="15"/>
      <c r="D6" s="15"/>
      <c r="E6" s="15"/>
      <c r="F6" s="12">
        <v>41835</v>
      </c>
      <c r="G6" s="11" t="s">
        <v>336</v>
      </c>
      <c r="H6" s="11" t="s">
        <v>124</v>
      </c>
      <c r="I6" s="11" t="s">
        <v>82</v>
      </c>
      <c r="J6" s="11" t="s">
        <v>239</v>
      </c>
      <c r="K6" s="31">
        <v>210</v>
      </c>
    </row>
    <row r="7" spans="1:11" x14ac:dyDescent="0.2">
      <c r="A7" s="11"/>
      <c r="B7" s="11"/>
      <c r="C7" s="11"/>
      <c r="D7" s="11"/>
      <c r="E7" s="11" t="s">
        <v>125</v>
      </c>
      <c r="F7" s="12"/>
      <c r="G7" s="11"/>
      <c r="H7" s="11"/>
      <c r="I7" s="11"/>
      <c r="J7" s="11"/>
      <c r="K7" s="32">
        <f>ROUND(SUM(K5:K6),5)</f>
        <v>210</v>
      </c>
    </row>
    <row r="8" spans="1:11" x14ac:dyDescent="0.2">
      <c r="A8" s="8"/>
      <c r="B8" s="8"/>
      <c r="C8" s="8"/>
      <c r="D8" s="8"/>
      <c r="E8" s="8" t="s">
        <v>240</v>
      </c>
      <c r="F8" s="9"/>
      <c r="G8" s="8"/>
      <c r="H8" s="8"/>
      <c r="I8" s="8"/>
      <c r="J8" s="8"/>
      <c r="K8" s="43"/>
    </row>
    <row r="9" spans="1:11" ht="13.5" thickBot="1" x14ac:dyDescent="0.25">
      <c r="A9" s="15"/>
      <c r="B9" s="15"/>
      <c r="C9" s="15"/>
      <c r="D9" s="15"/>
      <c r="E9" s="15"/>
      <c r="F9" s="12">
        <v>42161</v>
      </c>
      <c r="G9" s="11" t="s">
        <v>337</v>
      </c>
      <c r="H9" s="11" t="s">
        <v>241</v>
      </c>
      <c r="I9" s="11" t="s">
        <v>90</v>
      </c>
      <c r="J9" s="11" t="s">
        <v>242</v>
      </c>
      <c r="K9" s="32">
        <v>50</v>
      </c>
    </row>
    <row r="10" spans="1:11" ht="13.5" thickBot="1" x14ac:dyDescent="0.25">
      <c r="A10" s="11"/>
      <c r="B10" s="11"/>
      <c r="C10" s="11"/>
      <c r="D10" s="11"/>
      <c r="E10" s="11" t="s">
        <v>243</v>
      </c>
      <c r="F10" s="12"/>
      <c r="G10" s="11"/>
      <c r="H10" s="11"/>
      <c r="I10" s="11"/>
      <c r="J10" s="11"/>
      <c r="K10" s="44">
        <f>ROUND(SUM(K8:K9),5)</f>
        <v>50</v>
      </c>
    </row>
    <row r="11" spans="1:11" x14ac:dyDescent="0.2">
      <c r="A11" s="11"/>
      <c r="B11" s="11"/>
      <c r="C11" s="11"/>
      <c r="D11" s="11" t="s">
        <v>23</v>
      </c>
      <c r="E11" s="11"/>
      <c r="F11" s="12"/>
      <c r="G11" s="11"/>
      <c r="H11" s="11"/>
      <c r="I11" s="11"/>
      <c r="J11" s="11"/>
      <c r="K11" s="32">
        <f>ROUND(K7+K10,5)</f>
        <v>260</v>
      </c>
    </row>
    <row r="12" spans="1:11" x14ac:dyDescent="0.2">
      <c r="A12" s="8"/>
      <c r="B12" s="8"/>
      <c r="C12" s="8"/>
      <c r="D12" s="8" t="s">
        <v>31</v>
      </c>
      <c r="E12" s="8"/>
      <c r="F12" s="9"/>
      <c r="G12" s="8"/>
      <c r="H12" s="8"/>
      <c r="I12" s="8"/>
      <c r="J12" s="8"/>
      <c r="K12" s="43"/>
    </row>
    <row r="13" spans="1:11" x14ac:dyDescent="0.2">
      <c r="A13" s="11"/>
      <c r="B13" s="11"/>
      <c r="C13" s="11"/>
      <c r="D13" s="11"/>
      <c r="E13" s="11"/>
      <c r="F13" s="12">
        <v>41906</v>
      </c>
      <c r="G13" s="11" t="s">
        <v>338</v>
      </c>
      <c r="H13" s="11" t="s">
        <v>131</v>
      </c>
      <c r="I13" s="11" t="s">
        <v>27</v>
      </c>
      <c r="J13" s="11" t="s">
        <v>244</v>
      </c>
      <c r="K13" s="32">
        <v>50</v>
      </c>
    </row>
    <row r="14" spans="1:11" x14ac:dyDescent="0.2">
      <c r="A14" s="11"/>
      <c r="B14" s="11"/>
      <c r="C14" s="11"/>
      <c r="D14" s="11"/>
      <c r="E14" s="11"/>
      <c r="F14" s="12">
        <v>41908</v>
      </c>
      <c r="G14" s="11" t="s">
        <v>339</v>
      </c>
      <c r="H14" s="11" t="s">
        <v>139</v>
      </c>
      <c r="I14" s="11" t="s">
        <v>71</v>
      </c>
      <c r="J14" s="11" t="s">
        <v>245</v>
      </c>
      <c r="K14" s="32">
        <v>200</v>
      </c>
    </row>
    <row r="15" spans="1:11" x14ac:dyDescent="0.2">
      <c r="A15" s="11"/>
      <c r="B15" s="11"/>
      <c r="C15" s="11"/>
      <c r="D15" s="11"/>
      <c r="E15" s="11"/>
      <c r="F15" s="12">
        <v>41916</v>
      </c>
      <c r="G15" s="11" t="s">
        <v>340</v>
      </c>
      <c r="H15" s="11" t="s">
        <v>140</v>
      </c>
      <c r="I15" s="11" t="s">
        <v>22</v>
      </c>
      <c r="J15" s="11" t="s">
        <v>246</v>
      </c>
      <c r="K15" s="32">
        <v>100</v>
      </c>
    </row>
    <row r="16" spans="1:11" x14ac:dyDescent="0.2">
      <c r="A16" s="11"/>
      <c r="B16" s="11"/>
      <c r="C16" s="11"/>
      <c r="D16" s="11"/>
      <c r="E16" s="11"/>
      <c r="F16" s="12">
        <v>41935</v>
      </c>
      <c r="G16" s="11" t="s">
        <v>341</v>
      </c>
      <c r="H16" s="11" t="s">
        <v>141</v>
      </c>
      <c r="I16" s="11" t="s">
        <v>142</v>
      </c>
      <c r="J16" s="11"/>
      <c r="K16" s="32">
        <v>50</v>
      </c>
    </row>
    <row r="17" spans="1:11" x14ac:dyDescent="0.2">
      <c r="A17" s="11"/>
      <c r="B17" s="11"/>
      <c r="C17" s="11"/>
      <c r="D17" s="11"/>
      <c r="E17" s="11"/>
      <c r="F17" s="12">
        <v>41935</v>
      </c>
      <c r="G17" s="11" t="s">
        <v>342</v>
      </c>
      <c r="H17" s="11" t="s">
        <v>126</v>
      </c>
      <c r="I17" s="11" t="s">
        <v>26</v>
      </c>
      <c r="J17" s="11" t="s">
        <v>247</v>
      </c>
      <c r="K17" s="32">
        <v>500</v>
      </c>
    </row>
    <row r="18" spans="1:11" x14ac:dyDescent="0.2">
      <c r="A18" s="11"/>
      <c r="B18" s="11"/>
      <c r="C18" s="11"/>
      <c r="D18" s="11"/>
      <c r="E18" s="11"/>
      <c r="F18" s="12">
        <v>41937</v>
      </c>
      <c r="G18" s="11" t="s">
        <v>343</v>
      </c>
      <c r="H18" s="11" t="s">
        <v>143</v>
      </c>
      <c r="I18" s="11" t="s">
        <v>73</v>
      </c>
      <c r="J18" s="11" t="s">
        <v>248</v>
      </c>
      <c r="K18" s="32">
        <v>100</v>
      </c>
    </row>
    <row r="19" spans="1:11" x14ac:dyDescent="0.2">
      <c r="A19" s="11"/>
      <c r="B19" s="11"/>
      <c r="C19" s="11"/>
      <c r="D19" s="11"/>
      <c r="E19" s="11"/>
      <c r="F19" s="12">
        <v>41937</v>
      </c>
      <c r="G19" s="11" t="s">
        <v>344</v>
      </c>
      <c r="H19" s="11" t="s">
        <v>144</v>
      </c>
      <c r="I19" s="11" t="s">
        <v>60</v>
      </c>
      <c r="J19" s="11" t="s">
        <v>249</v>
      </c>
      <c r="K19" s="32">
        <v>50</v>
      </c>
    </row>
    <row r="20" spans="1:11" x14ac:dyDescent="0.2">
      <c r="A20" s="11"/>
      <c r="B20" s="11"/>
      <c r="C20" s="11"/>
      <c r="D20" s="11"/>
      <c r="E20" s="11"/>
      <c r="F20" s="12">
        <v>41937</v>
      </c>
      <c r="G20" s="11" t="s">
        <v>345</v>
      </c>
      <c r="H20" s="11" t="s">
        <v>145</v>
      </c>
      <c r="I20" s="11" t="s">
        <v>146</v>
      </c>
      <c r="J20" s="11" t="s">
        <v>250</v>
      </c>
      <c r="K20" s="32">
        <v>50</v>
      </c>
    </row>
    <row r="21" spans="1:11" x14ac:dyDescent="0.2">
      <c r="A21" s="11"/>
      <c r="B21" s="11"/>
      <c r="C21" s="11"/>
      <c r="D21" s="11"/>
      <c r="E21" s="11"/>
      <c r="F21" s="12">
        <v>41948</v>
      </c>
      <c r="G21" s="11" t="s">
        <v>346</v>
      </c>
      <c r="H21" s="11" t="s">
        <v>133</v>
      </c>
      <c r="I21" s="11" t="s">
        <v>62</v>
      </c>
      <c r="J21" s="11" t="s">
        <v>251</v>
      </c>
      <c r="K21" s="32">
        <v>32</v>
      </c>
    </row>
    <row r="22" spans="1:11" x14ac:dyDescent="0.2">
      <c r="A22" s="11"/>
      <c r="B22" s="11"/>
      <c r="C22" s="11"/>
      <c r="D22" s="11"/>
      <c r="E22" s="11"/>
      <c r="F22" s="12">
        <v>41960</v>
      </c>
      <c r="G22" s="11" t="s">
        <v>347</v>
      </c>
      <c r="H22" s="11" t="s">
        <v>147</v>
      </c>
      <c r="I22" s="11" t="s">
        <v>87</v>
      </c>
      <c r="J22" s="11" t="s">
        <v>252</v>
      </c>
      <c r="K22" s="32">
        <v>100</v>
      </c>
    </row>
    <row r="23" spans="1:11" x14ac:dyDescent="0.2">
      <c r="A23" s="11"/>
      <c r="B23" s="11"/>
      <c r="C23" s="11"/>
      <c r="D23" s="11"/>
      <c r="E23" s="11"/>
      <c r="F23" s="12">
        <v>41995</v>
      </c>
      <c r="G23" s="11" t="s">
        <v>348</v>
      </c>
      <c r="H23" s="11" t="s">
        <v>148</v>
      </c>
      <c r="I23" s="11" t="s">
        <v>75</v>
      </c>
      <c r="J23" s="11" t="s">
        <v>253</v>
      </c>
      <c r="K23" s="32">
        <v>100</v>
      </c>
    </row>
    <row r="24" spans="1:11" x14ac:dyDescent="0.2">
      <c r="A24" s="11"/>
      <c r="B24" s="11"/>
      <c r="C24" s="11"/>
      <c r="D24" s="11"/>
      <c r="E24" s="11"/>
      <c r="F24" s="12">
        <v>42127</v>
      </c>
      <c r="G24" s="11" t="s">
        <v>349</v>
      </c>
      <c r="H24" s="11" t="s">
        <v>218</v>
      </c>
      <c r="I24" s="11" t="s">
        <v>26</v>
      </c>
      <c r="J24" s="11" t="s">
        <v>247</v>
      </c>
      <c r="K24" s="32">
        <v>200</v>
      </c>
    </row>
    <row r="25" spans="1:11" x14ac:dyDescent="0.2">
      <c r="A25" s="11"/>
      <c r="B25" s="11"/>
      <c r="C25" s="11"/>
      <c r="D25" s="11"/>
      <c r="E25" s="11"/>
      <c r="F25" s="12">
        <v>42127</v>
      </c>
      <c r="G25" s="11" t="s">
        <v>350</v>
      </c>
      <c r="H25" s="11" t="s">
        <v>254</v>
      </c>
      <c r="I25" s="11" t="s">
        <v>21</v>
      </c>
      <c r="J25" s="11" t="s">
        <v>255</v>
      </c>
      <c r="K25" s="32">
        <v>200</v>
      </c>
    </row>
    <row r="26" spans="1:11" ht="13.5" thickBot="1" x14ac:dyDescent="0.25">
      <c r="A26" s="11"/>
      <c r="B26" s="11"/>
      <c r="C26" s="11"/>
      <c r="D26" s="11"/>
      <c r="E26" s="11"/>
      <c r="F26" s="12">
        <v>42160</v>
      </c>
      <c r="G26" s="11" t="s">
        <v>351</v>
      </c>
      <c r="H26" s="11" t="s">
        <v>256</v>
      </c>
      <c r="I26" s="11" t="s">
        <v>61</v>
      </c>
      <c r="J26" s="11" t="s">
        <v>257</v>
      </c>
      <c r="K26" s="31">
        <v>100</v>
      </c>
    </row>
    <row r="27" spans="1:11" x14ac:dyDescent="0.2">
      <c r="A27" s="11"/>
      <c r="B27" s="11"/>
      <c r="C27" s="11"/>
      <c r="D27" s="11" t="s">
        <v>32</v>
      </c>
      <c r="E27" s="11"/>
      <c r="F27" s="12"/>
      <c r="G27" s="11"/>
      <c r="H27" s="11"/>
      <c r="I27" s="11"/>
      <c r="J27" s="11"/>
      <c r="K27" s="32">
        <f>ROUND(SUM(K12:K26),5)</f>
        <v>1832</v>
      </c>
    </row>
    <row r="28" spans="1:11" x14ac:dyDescent="0.2">
      <c r="A28" s="8"/>
      <c r="B28" s="8"/>
      <c r="C28" s="8"/>
      <c r="D28" s="8" t="s">
        <v>76</v>
      </c>
      <c r="E28" s="8"/>
      <c r="F28" s="9"/>
      <c r="G28" s="8"/>
      <c r="H28" s="8"/>
      <c r="I28" s="8"/>
      <c r="J28" s="8"/>
      <c r="K28" s="43"/>
    </row>
    <row r="29" spans="1:11" x14ac:dyDescent="0.2">
      <c r="A29" s="11"/>
      <c r="B29" s="11"/>
      <c r="C29" s="11"/>
      <c r="D29" s="11"/>
      <c r="E29" s="11"/>
      <c r="F29" s="12">
        <v>41836</v>
      </c>
      <c r="G29" s="11" t="s">
        <v>352</v>
      </c>
      <c r="H29" s="11" t="s">
        <v>127</v>
      </c>
      <c r="I29" s="11" t="s">
        <v>102</v>
      </c>
      <c r="J29" s="11" t="s">
        <v>258</v>
      </c>
      <c r="K29" s="32">
        <v>500</v>
      </c>
    </row>
    <row r="30" spans="1:11" x14ac:dyDescent="0.2">
      <c r="A30" s="11"/>
      <c r="B30" s="11"/>
      <c r="C30" s="11"/>
      <c r="D30" s="11"/>
      <c r="E30" s="11"/>
      <c r="F30" s="12">
        <v>41849</v>
      </c>
      <c r="G30" s="11" t="s">
        <v>353</v>
      </c>
      <c r="H30" s="11" t="s">
        <v>128</v>
      </c>
      <c r="I30" s="11" t="s">
        <v>61</v>
      </c>
      <c r="J30" s="11" t="s">
        <v>257</v>
      </c>
      <c r="K30" s="32">
        <v>50</v>
      </c>
    </row>
    <row r="31" spans="1:11" x14ac:dyDescent="0.2">
      <c r="A31" s="11"/>
      <c r="B31" s="11"/>
      <c r="C31" s="11"/>
      <c r="D31" s="11"/>
      <c r="E31" s="11"/>
      <c r="F31" s="12">
        <v>41856</v>
      </c>
      <c r="G31" s="11" t="s">
        <v>354</v>
      </c>
      <c r="H31" s="11" t="s">
        <v>129</v>
      </c>
      <c r="I31" s="11" t="s">
        <v>89</v>
      </c>
      <c r="J31" s="11" t="s">
        <v>259</v>
      </c>
      <c r="K31" s="32">
        <v>25</v>
      </c>
    </row>
    <row r="32" spans="1:11" x14ac:dyDescent="0.2">
      <c r="A32" s="11"/>
      <c r="B32" s="11"/>
      <c r="C32" s="11"/>
      <c r="D32" s="11"/>
      <c r="E32" s="11"/>
      <c r="F32" s="12">
        <v>41896</v>
      </c>
      <c r="G32" s="11" t="s">
        <v>355</v>
      </c>
      <c r="H32" s="11" t="s">
        <v>130</v>
      </c>
      <c r="I32" s="11" t="s">
        <v>103</v>
      </c>
      <c r="J32" s="11" t="s">
        <v>260</v>
      </c>
      <c r="K32" s="32">
        <v>50</v>
      </c>
    </row>
    <row r="33" spans="1:11" x14ac:dyDescent="0.2">
      <c r="A33" s="11"/>
      <c r="B33" s="11"/>
      <c r="C33" s="11"/>
      <c r="D33" s="11"/>
      <c r="E33" s="11"/>
      <c r="F33" s="12">
        <v>41906</v>
      </c>
      <c r="G33" s="11" t="s">
        <v>356</v>
      </c>
      <c r="H33" s="11" t="s">
        <v>131</v>
      </c>
      <c r="I33" s="11" t="s">
        <v>27</v>
      </c>
      <c r="J33" s="11" t="s">
        <v>244</v>
      </c>
      <c r="K33" s="32">
        <v>25</v>
      </c>
    </row>
    <row r="34" spans="1:11" x14ac:dyDescent="0.2">
      <c r="A34" s="11"/>
      <c r="B34" s="11"/>
      <c r="C34" s="11"/>
      <c r="D34" s="11"/>
      <c r="E34" s="11"/>
      <c r="F34" s="12">
        <v>41920</v>
      </c>
      <c r="G34" s="11" t="s">
        <v>357</v>
      </c>
      <c r="H34" s="11" t="s">
        <v>149</v>
      </c>
      <c r="I34" s="11" t="s">
        <v>58</v>
      </c>
      <c r="J34" s="11" t="s">
        <v>261</v>
      </c>
      <c r="K34" s="32">
        <v>100</v>
      </c>
    </row>
    <row r="35" spans="1:11" x14ac:dyDescent="0.2">
      <c r="A35" s="11"/>
      <c r="B35" s="11"/>
      <c r="C35" s="11"/>
      <c r="D35" s="11"/>
      <c r="E35" s="11"/>
      <c r="F35" s="12">
        <v>41935</v>
      </c>
      <c r="G35" s="11" t="s">
        <v>358</v>
      </c>
      <c r="H35" s="11" t="s">
        <v>132</v>
      </c>
      <c r="I35" s="11" t="s">
        <v>69</v>
      </c>
      <c r="J35" s="11" t="s">
        <v>262</v>
      </c>
      <c r="K35" s="32">
        <v>200</v>
      </c>
    </row>
    <row r="36" spans="1:11" x14ac:dyDescent="0.2">
      <c r="A36" s="11"/>
      <c r="B36" s="11"/>
      <c r="C36" s="11"/>
      <c r="D36" s="11"/>
      <c r="E36" s="11"/>
      <c r="F36" s="12">
        <v>41948</v>
      </c>
      <c r="G36" s="11" t="s">
        <v>359</v>
      </c>
      <c r="H36" s="11" t="s">
        <v>150</v>
      </c>
      <c r="I36" s="11" t="s">
        <v>151</v>
      </c>
      <c r="J36" s="11"/>
      <c r="K36" s="32">
        <v>100</v>
      </c>
    </row>
    <row r="37" spans="1:11" x14ac:dyDescent="0.2">
      <c r="A37" s="11"/>
      <c r="B37" s="11"/>
      <c r="C37" s="11"/>
      <c r="D37" s="11"/>
      <c r="E37" s="11"/>
      <c r="F37" s="12">
        <v>41948</v>
      </c>
      <c r="G37" s="11" t="s">
        <v>346</v>
      </c>
      <c r="H37" s="11" t="s">
        <v>133</v>
      </c>
      <c r="I37" s="11" t="s">
        <v>62</v>
      </c>
      <c r="J37" s="11" t="s">
        <v>251</v>
      </c>
      <c r="K37" s="32">
        <v>12.5</v>
      </c>
    </row>
    <row r="38" spans="1:11" x14ac:dyDescent="0.2">
      <c r="A38" s="11"/>
      <c r="B38" s="11"/>
      <c r="C38" s="11"/>
      <c r="D38" s="11"/>
      <c r="E38" s="11"/>
      <c r="F38" s="12">
        <v>41948</v>
      </c>
      <c r="G38" s="11" t="s">
        <v>360</v>
      </c>
      <c r="H38" s="11" t="s">
        <v>134</v>
      </c>
      <c r="I38" s="11" t="s">
        <v>71</v>
      </c>
      <c r="J38" s="11" t="s">
        <v>245</v>
      </c>
      <c r="K38" s="32">
        <v>50</v>
      </c>
    </row>
    <row r="39" spans="1:11" x14ac:dyDescent="0.2">
      <c r="A39" s="11"/>
      <c r="B39" s="11"/>
      <c r="C39" s="11"/>
      <c r="D39" s="11"/>
      <c r="E39" s="11"/>
      <c r="F39" s="12">
        <v>41960</v>
      </c>
      <c r="G39" s="11" t="s">
        <v>361</v>
      </c>
      <c r="H39" s="11" t="s">
        <v>135</v>
      </c>
      <c r="I39" s="11" t="s">
        <v>70</v>
      </c>
      <c r="J39" s="11" t="s">
        <v>263</v>
      </c>
      <c r="K39" s="32">
        <v>50</v>
      </c>
    </row>
    <row r="40" spans="1:11" x14ac:dyDescent="0.2">
      <c r="A40" s="11"/>
      <c r="B40" s="11"/>
      <c r="C40" s="11"/>
      <c r="D40" s="11"/>
      <c r="E40" s="11"/>
      <c r="F40" s="12">
        <v>41961</v>
      </c>
      <c r="G40" s="11" t="s">
        <v>362</v>
      </c>
      <c r="H40" s="11" t="s">
        <v>137</v>
      </c>
      <c r="I40" s="11" t="s">
        <v>92</v>
      </c>
      <c r="J40" s="11" t="s">
        <v>264</v>
      </c>
      <c r="K40" s="32">
        <v>50</v>
      </c>
    </row>
    <row r="41" spans="1:11" x14ac:dyDescent="0.2">
      <c r="A41" s="11"/>
      <c r="B41" s="11"/>
      <c r="C41" s="11"/>
      <c r="D41" s="11"/>
      <c r="E41" s="11"/>
      <c r="F41" s="12">
        <v>41961</v>
      </c>
      <c r="G41" s="11" t="s">
        <v>363</v>
      </c>
      <c r="H41" s="11" t="s">
        <v>136</v>
      </c>
      <c r="I41" s="11" t="s">
        <v>74</v>
      </c>
      <c r="J41" s="11" t="s">
        <v>265</v>
      </c>
      <c r="K41" s="32">
        <v>150</v>
      </c>
    </row>
    <row r="42" spans="1:11" x14ac:dyDescent="0.2">
      <c r="A42" s="11"/>
      <c r="B42" s="11"/>
      <c r="C42" s="11"/>
      <c r="D42" s="11"/>
      <c r="E42" s="11"/>
      <c r="F42" s="12">
        <v>41979</v>
      </c>
      <c r="G42" s="11" t="s">
        <v>364</v>
      </c>
      <c r="H42" s="11" t="s">
        <v>138</v>
      </c>
      <c r="I42" s="11" t="s">
        <v>91</v>
      </c>
      <c r="J42" s="11" t="s">
        <v>266</v>
      </c>
      <c r="K42" s="32">
        <v>250</v>
      </c>
    </row>
    <row r="43" spans="1:11" x14ac:dyDescent="0.2">
      <c r="A43" s="11"/>
      <c r="B43" s="11"/>
      <c r="C43" s="11"/>
      <c r="D43" s="11"/>
      <c r="E43" s="11"/>
      <c r="F43" s="12">
        <v>41995</v>
      </c>
      <c r="G43" s="11" t="s">
        <v>365</v>
      </c>
      <c r="H43" s="11" t="s">
        <v>152</v>
      </c>
      <c r="I43" s="11" t="s">
        <v>79</v>
      </c>
      <c r="J43" s="11" t="s">
        <v>267</v>
      </c>
      <c r="K43" s="32">
        <v>100</v>
      </c>
    </row>
    <row r="44" spans="1:11" x14ac:dyDescent="0.2">
      <c r="A44" s="11"/>
      <c r="B44" s="11"/>
      <c r="C44" s="11"/>
      <c r="D44" s="11"/>
      <c r="E44" s="11"/>
      <c r="F44" s="12">
        <v>42035</v>
      </c>
      <c r="G44" s="11" t="s">
        <v>366</v>
      </c>
      <c r="H44" s="11" t="s">
        <v>216</v>
      </c>
      <c r="I44" s="11" t="s">
        <v>215</v>
      </c>
      <c r="J44" s="11" t="s">
        <v>268</v>
      </c>
      <c r="K44" s="32">
        <v>50</v>
      </c>
    </row>
    <row r="45" spans="1:11" x14ac:dyDescent="0.2">
      <c r="A45" s="11"/>
      <c r="B45" s="11"/>
      <c r="C45" s="11"/>
      <c r="D45" s="11"/>
      <c r="E45" s="11"/>
      <c r="F45" s="12">
        <v>42056</v>
      </c>
      <c r="G45" s="11" t="s">
        <v>367</v>
      </c>
      <c r="H45" s="11" t="s">
        <v>217</v>
      </c>
      <c r="I45" s="11" t="s">
        <v>225</v>
      </c>
      <c r="J45" s="11" t="s">
        <v>269</v>
      </c>
      <c r="K45" s="32">
        <v>250</v>
      </c>
    </row>
    <row r="46" spans="1:11" x14ac:dyDescent="0.2">
      <c r="A46" s="11"/>
      <c r="B46" s="11"/>
      <c r="C46" s="11"/>
      <c r="D46" s="11"/>
      <c r="E46" s="11"/>
      <c r="F46" s="12">
        <v>42145</v>
      </c>
      <c r="G46" s="11" t="s">
        <v>368</v>
      </c>
      <c r="H46" s="11" t="s">
        <v>270</v>
      </c>
      <c r="I46" s="11" t="s">
        <v>271</v>
      </c>
      <c r="J46" s="11" t="s">
        <v>272</v>
      </c>
      <c r="K46" s="32">
        <v>100</v>
      </c>
    </row>
    <row r="47" spans="1:11" x14ac:dyDescent="0.2">
      <c r="A47" s="11"/>
      <c r="B47" s="11"/>
      <c r="C47" s="11"/>
      <c r="D47" s="11"/>
      <c r="E47" s="11"/>
      <c r="F47" s="12">
        <v>42145</v>
      </c>
      <c r="G47" s="11" t="s">
        <v>369</v>
      </c>
      <c r="H47" s="11" t="s">
        <v>273</v>
      </c>
      <c r="I47" s="11" t="s">
        <v>274</v>
      </c>
      <c r="J47" s="11" t="s">
        <v>275</v>
      </c>
      <c r="K47" s="32">
        <v>37.5</v>
      </c>
    </row>
    <row r="48" spans="1:11" ht="13.5" thickBot="1" x14ac:dyDescent="0.25">
      <c r="A48" s="11"/>
      <c r="B48" s="11"/>
      <c r="C48" s="11"/>
      <c r="D48" s="11"/>
      <c r="E48" s="11"/>
      <c r="F48" s="12">
        <v>42179</v>
      </c>
      <c r="G48" s="11" t="s">
        <v>370</v>
      </c>
      <c r="H48" s="11" t="s">
        <v>276</v>
      </c>
      <c r="I48" s="11" t="s">
        <v>111</v>
      </c>
      <c r="J48" s="11" t="s">
        <v>277</v>
      </c>
      <c r="K48" s="31">
        <v>200</v>
      </c>
    </row>
    <row r="49" spans="1:11" x14ac:dyDescent="0.2">
      <c r="A49" s="11"/>
      <c r="B49" s="11"/>
      <c r="C49" s="11"/>
      <c r="D49" s="11" t="s">
        <v>77</v>
      </c>
      <c r="E49" s="11"/>
      <c r="F49" s="12"/>
      <c r="G49" s="11"/>
      <c r="H49" s="11"/>
      <c r="I49" s="11"/>
      <c r="J49" s="11"/>
      <c r="K49" s="32">
        <f>ROUND(SUM(K28:K48),5)</f>
        <v>2350</v>
      </c>
    </row>
    <row r="50" spans="1:11" x14ac:dyDescent="0.2">
      <c r="A50" s="8"/>
      <c r="B50" s="8"/>
      <c r="C50" s="8"/>
      <c r="D50" s="8" t="s">
        <v>33</v>
      </c>
      <c r="E50" s="8"/>
      <c r="F50" s="9"/>
      <c r="G50" s="8"/>
      <c r="H50" s="8"/>
      <c r="I50" s="8"/>
      <c r="J50" s="8"/>
      <c r="K50" s="43"/>
    </row>
    <row r="51" spans="1:11" x14ac:dyDescent="0.2">
      <c r="A51" s="11"/>
      <c r="B51" s="11"/>
      <c r="C51" s="11"/>
      <c r="D51" s="11"/>
      <c r="E51" s="11"/>
      <c r="F51" s="12">
        <v>41849</v>
      </c>
      <c r="G51" s="11" t="s">
        <v>353</v>
      </c>
      <c r="H51" s="11" t="s">
        <v>128</v>
      </c>
      <c r="I51" s="11" t="s">
        <v>61</v>
      </c>
      <c r="J51" s="11" t="s">
        <v>257</v>
      </c>
      <c r="K51" s="32">
        <v>100</v>
      </c>
    </row>
    <row r="52" spans="1:11" x14ac:dyDescent="0.2">
      <c r="A52" s="11"/>
      <c r="B52" s="11"/>
      <c r="C52" s="11"/>
      <c r="D52" s="11"/>
      <c r="E52" s="11"/>
      <c r="F52" s="12">
        <v>41896</v>
      </c>
      <c r="G52" s="11" t="s">
        <v>355</v>
      </c>
      <c r="H52" s="11" t="s">
        <v>130</v>
      </c>
      <c r="I52" s="11" t="s">
        <v>103</v>
      </c>
      <c r="J52" s="11" t="s">
        <v>260</v>
      </c>
      <c r="K52" s="32">
        <v>60</v>
      </c>
    </row>
    <row r="53" spans="1:11" x14ac:dyDescent="0.2">
      <c r="A53" s="11"/>
      <c r="B53" s="11"/>
      <c r="C53" s="11"/>
      <c r="D53" s="11"/>
      <c r="E53" s="11"/>
      <c r="F53" s="12">
        <v>41906</v>
      </c>
      <c r="G53" s="11" t="s">
        <v>371</v>
      </c>
      <c r="H53" s="11" t="s">
        <v>131</v>
      </c>
      <c r="I53" s="11" t="s">
        <v>27</v>
      </c>
      <c r="J53" s="11" t="s">
        <v>244</v>
      </c>
      <c r="K53" s="32">
        <v>175</v>
      </c>
    </row>
    <row r="54" spans="1:11" x14ac:dyDescent="0.2">
      <c r="A54" s="11"/>
      <c r="B54" s="11"/>
      <c r="C54" s="11"/>
      <c r="D54" s="11"/>
      <c r="E54" s="11"/>
      <c r="F54" s="12">
        <v>41916</v>
      </c>
      <c r="G54" s="11" t="s">
        <v>340</v>
      </c>
      <c r="H54" s="11" t="s">
        <v>140</v>
      </c>
      <c r="I54" s="11" t="s">
        <v>22</v>
      </c>
      <c r="J54" s="11" t="s">
        <v>246</v>
      </c>
      <c r="K54" s="32">
        <v>150</v>
      </c>
    </row>
    <row r="55" spans="1:11" x14ac:dyDescent="0.2">
      <c r="A55" s="11"/>
      <c r="B55" s="11"/>
      <c r="C55" s="11"/>
      <c r="D55" s="11"/>
      <c r="E55" s="11"/>
      <c r="F55" s="12">
        <v>41920</v>
      </c>
      <c r="G55" s="11" t="s">
        <v>357</v>
      </c>
      <c r="H55" s="11" t="s">
        <v>149</v>
      </c>
      <c r="I55" s="11" t="s">
        <v>58</v>
      </c>
      <c r="J55" s="11" t="s">
        <v>261</v>
      </c>
      <c r="K55" s="32">
        <v>100</v>
      </c>
    </row>
    <row r="56" spans="1:11" x14ac:dyDescent="0.2">
      <c r="A56" s="11"/>
      <c r="B56" s="11"/>
      <c r="C56" s="11"/>
      <c r="D56" s="11"/>
      <c r="E56" s="11"/>
      <c r="F56" s="12">
        <v>41920</v>
      </c>
      <c r="G56" s="11" t="s">
        <v>372</v>
      </c>
      <c r="H56" s="11" t="s">
        <v>153</v>
      </c>
      <c r="I56" s="11" t="s">
        <v>90</v>
      </c>
      <c r="J56" s="11" t="s">
        <v>242</v>
      </c>
      <c r="K56" s="32">
        <v>150.38999999999999</v>
      </c>
    </row>
    <row r="57" spans="1:11" x14ac:dyDescent="0.2">
      <c r="A57" s="11"/>
      <c r="B57" s="11"/>
      <c r="C57" s="11"/>
      <c r="D57" s="11"/>
      <c r="E57" s="11"/>
      <c r="F57" s="12">
        <v>41935</v>
      </c>
      <c r="G57" s="11" t="s">
        <v>358</v>
      </c>
      <c r="H57" s="11" t="s">
        <v>132</v>
      </c>
      <c r="I57" s="11" t="s">
        <v>69</v>
      </c>
      <c r="J57" s="11" t="s">
        <v>262</v>
      </c>
      <c r="K57" s="32">
        <v>200</v>
      </c>
    </row>
    <row r="58" spans="1:11" x14ac:dyDescent="0.2">
      <c r="A58" s="11"/>
      <c r="B58" s="11"/>
      <c r="C58" s="11"/>
      <c r="D58" s="11"/>
      <c r="E58" s="11"/>
      <c r="F58" s="12">
        <v>41937</v>
      </c>
      <c r="G58" s="11" t="s">
        <v>343</v>
      </c>
      <c r="H58" s="11" t="s">
        <v>143</v>
      </c>
      <c r="I58" s="11" t="s">
        <v>73</v>
      </c>
      <c r="J58" s="11" t="s">
        <v>248</v>
      </c>
      <c r="K58" s="32">
        <v>100</v>
      </c>
    </row>
    <row r="59" spans="1:11" x14ac:dyDescent="0.2">
      <c r="A59" s="11"/>
      <c r="B59" s="11"/>
      <c r="C59" s="11"/>
      <c r="D59" s="11"/>
      <c r="E59" s="11"/>
      <c r="F59" s="12">
        <v>41937</v>
      </c>
      <c r="G59" s="11" t="s">
        <v>344</v>
      </c>
      <c r="H59" s="11" t="s">
        <v>144</v>
      </c>
      <c r="I59" s="11" t="s">
        <v>60</v>
      </c>
      <c r="J59" s="11" t="s">
        <v>249</v>
      </c>
      <c r="K59" s="32">
        <v>50</v>
      </c>
    </row>
    <row r="60" spans="1:11" x14ac:dyDescent="0.2">
      <c r="A60" s="11"/>
      <c r="B60" s="11"/>
      <c r="C60" s="11"/>
      <c r="D60" s="11"/>
      <c r="E60" s="11"/>
      <c r="F60" s="12">
        <v>41948</v>
      </c>
      <c r="G60" s="11" t="s">
        <v>373</v>
      </c>
      <c r="H60" s="11" t="s">
        <v>154</v>
      </c>
      <c r="I60" s="11" t="s">
        <v>64</v>
      </c>
      <c r="J60" s="11" t="s">
        <v>278</v>
      </c>
      <c r="K60" s="32">
        <v>150</v>
      </c>
    </row>
    <row r="61" spans="1:11" x14ac:dyDescent="0.2">
      <c r="A61" s="11"/>
      <c r="B61" s="11"/>
      <c r="C61" s="11"/>
      <c r="D61" s="11"/>
      <c r="E61" s="11"/>
      <c r="F61" s="12">
        <v>41948</v>
      </c>
      <c r="G61" s="11" t="s">
        <v>346</v>
      </c>
      <c r="H61" s="11" t="s">
        <v>133</v>
      </c>
      <c r="I61" s="11" t="s">
        <v>62</v>
      </c>
      <c r="J61" s="11" t="s">
        <v>251</v>
      </c>
      <c r="K61" s="32">
        <v>16</v>
      </c>
    </row>
    <row r="62" spans="1:11" x14ac:dyDescent="0.2">
      <c r="A62" s="11"/>
      <c r="B62" s="11"/>
      <c r="C62" s="11"/>
      <c r="D62" s="11"/>
      <c r="E62" s="11"/>
      <c r="F62" s="12">
        <v>41948</v>
      </c>
      <c r="G62" s="11" t="s">
        <v>374</v>
      </c>
      <c r="H62" s="11" t="s">
        <v>72</v>
      </c>
      <c r="I62" s="11" t="s">
        <v>88</v>
      </c>
      <c r="J62" s="11" t="s">
        <v>279</v>
      </c>
      <c r="K62" s="32">
        <v>400</v>
      </c>
    </row>
    <row r="63" spans="1:11" x14ac:dyDescent="0.2">
      <c r="A63" s="11"/>
      <c r="B63" s="11"/>
      <c r="C63" s="11"/>
      <c r="D63" s="11"/>
      <c r="E63" s="11"/>
      <c r="F63" s="12">
        <v>41960</v>
      </c>
      <c r="G63" s="11" t="s">
        <v>361</v>
      </c>
      <c r="H63" s="11" t="s">
        <v>135</v>
      </c>
      <c r="I63" s="11" t="s">
        <v>70</v>
      </c>
      <c r="J63" s="11" t="s">
        <v>263</v>
      </c>
      <c r="K63" s="32">
        <v>100</v>
      </c>
    </row>
    <row r="64" spans="1:11" x14ac:dyDescent="0.2">
      <c r="A64" s="11"/>
      <c r="B64" s="11"/>
      <c r="C64" s="11"/>
      <c r="D64" s="11"/>
      <c r="E64" s="11"/>
      <c r="F64" s="12">
        <v>41979</v>
      </c>
      <c r="G64" s="11" t="s">
        <v>375</v>
      </c>
      <c r="H64" s="11" t="s">
        <v>155</v>
      </c>
      <c r="I64" s="11" t="s">
        <v>91</v>
      </c>
      <c r="J64" s="11" t="s">
        <v>266</v>
      </c>
      <c r="K64" s="32">
        <v>200</v>
      </c>
    </row>
    <row r="65" spans="1:11" x14ac:dyDescent="0.2">
      <c r="A65" s="11"/>
      <c r="B65" s="11"/>
      <c r="C65" s="11"/>
      <c r="D65" s="11"/>
      <c r="E65" s="11"/>
      <c r="F65" s="12">
        <v>41995</v>
      </c>
      <c r="G65" s="11" t="s">
        <v>365</v>
      </c>
      <c r="H65" s="11" t="s">
        <v>152</v>
      </c>
      <c r="I65" s="11" t="s">
        <v>79</v>
      </c>
      <c r="J65" s="11" t="s">
        <v>267</v>
      </c>
      <c r="K65" s="32">
        <v>100</v>
      </c>
    </row>
    <row r="66" spans="1:11" x14ac:dyDescent="0.2">
      <c r="A66" s="11"/>
      <c r="B66" s="11"/>
      <c r="C66" s="11"/>
      <c r="D66" s="11"/>
      <c r="E66" s="11"/>
      <c r="F66" s="12">
        <v>41995</v>
      </c>
      <c r="G66" s="11" t="s">
        <v>348</v>
      </c>
      <c r="H66" s="11" t="s">
        <v>148</v>
      </c>
      <c r="I66" s="11" t="s">
        <v>75</v>
      </c>
      <c r="J66" s="11" t="s">
        <v>253</v>
      </c>
      <c r="K66" s="32">
        <v>100</v>
      </c>
    </row>
    <row r="67" spans="1:11" x14ac:dyDescent="0.2">
      <c r="A67" s="11"/>
      <c r="B67" s="11"/>
      <c r="C67" s="11"/>
      <c r="D67" s="11"/>
      <c r="E67" s="11"/>
      <c r="F67" s="12">
        <v>41995</v>
      </c>
      <c r="G67" s="11" t="s">
        <v>376</v>
      </c>
      <c r="H67" s="11" t="s">
        <v>156</v>
      </c>
      <c r="I67" s="11" t="s">
        <v>74</v>
      </c>
      <c r="J67" s="11" t="s">
        <v>265</v>
      </c>
      <c r="K67" s="32">
        <v>100</v>
      </c>
    </row>
    <row r="68" spans="1:11" x14ac:dyDescent="0.2">
      <c r="A68" s="11"/>
      <c r="B68" s="11"/>
      <c r="C68" s="11"/>
      <c r="D68" s="11"/>
      <c r="E68" s="11"/>
      <c r="F68" s="12">
        <v>42011</v>
      </c>
      <c r="G68" s="11" t="s">
        <v>377</v>
      </c>
      <c r="H68" s="11" t="s">
        <v>157</v>
      </c>
      <c r="I68" s="11" t="s">
        <v>78</v>
      </c>
      <c r="J68" s="11" t="s">
        <v>280</v>
      </c>
      <c r="K68" s="32">
        <v>100</v>
      </c>
    </row>
    <row r="69" spans="1:11" x14ac:dyDescent="0.2">
      <c r="A69" s="11"/>
      <c r="B69" s="11"/>
      <c r="C69" s="11"/>
      <c r="D69" s="11"/>
      <c r="E69" s="11"/>
      <c r="F69" s="12">
        <v>42098</v>
      </c>
      <c r="G69" s="11" t="s">
        <v>378</v>
      </c>
      <c r="H69" s="11" t="s">
        <v>219</v>
      </c>
      <c r="I69" s="11" t="s">
        <v>59</v>
      </c>
      <c r="J69" s="11" t="s">
        <v>281</v>
      </c>
      <c r="K69" s="32">
        <v>100</v>
      </c>
    </row>
    <row r="70" spans="1:11" x14ac:dyDescent="0.2">
      <c r="A70" s="11"/>
      <c r="B70" s="11"/>
      <c r="C70" s="11"/>
      <c r="D70" s="11"/>
      <c r="E70" s="11"/>
      <c r="F70" s="12">
        <v>42098</v>
      </c>
      <c r="G70" s="11" t="s">
        <v>379</v>
      </c>
      <c r="H70" s="11" t="s">
        <v>220</v>
      </c>
      <c r="I70" s="11" t="s">
        <v>67</v>
      </c>
      <c r="J70" s="11"/>
      <c r="K70" s="32">
        <v>100</v>
      </c>
    </row>
    <row r="71" spans="1:11" x14ac:dyDescent="0.2">
      <c r="A71" s="11"/>
      <c r="B71" s="11"/>
      <c r="C71" s="11"/>
      <c r="D71" s="11"/>
      <c r="E71" s="11"/>
      <c r="F71" s="12">
        <v>42145</v>
      </c>
      <c r="G71" s="11" t="s">
        <v>380</v>
      </c>
      <c r="H71" s="11" t="s">
        <v>282</v>
      </c>
      <c r="I71" s="11" t="s">
        <v>271</v>
      </c>
      <c r="J71" s="11" t="s">
        <v>272</v>
      </c>
      <c r="K71" s="32">
        <v>200</v>
      </c>
    </row>
    <row r="72" spans="1:11" x14ac:dyDescent="0.2">
      <c r="A72" s="11"/>
      <c r="B72" s="11"/>
      <c r="C72" s="11"/>
      <c r="D72" s="11"/>
      <c r="E72" s="11"/>
      <c r="F72" s="12">
        <v>42145</v>
      </c>
      <c r="G72" s="11" t="s">
        <v>381</v>
      </c>
      <c r="H72" s="11" t="s">
        <v>283</v>
      </c>
      <c r="I72" s="11" t="s">
        <v>271</v>
      </c>
      <c r="J72" s="11" t="s">
        <v>272</v>
      </c>
      <c r="K72" s="32">
        <v>40.43</v>
      </c>
    </row>
    <row r="73" spans="1:11" x14ac:dyDescent="0.2">
      <c r="A73" s="11"/>
      <c r="B73" s="11"/>
      <c r="C73" s="11"/>
      <c r="D73" s="11"/>
      <c r="E73" s="11"/>
      <c r="F73" s="12">
        <v>42161</v>
      </c>
      <c r="G73" s="11" t="s">
        <v>382</v>
      </c>
      <c r="H73" s="11" t="s">
        <v>284</v>
      </c>
      <c r="I73" s="11" t="s">
        <v>90</v>
      </c>
      <c r="J73" s="11" t="s">
        <v>242</v>
      </c>
      <c r="K73" s="32">
        <v>75</v>
      </c>
    </row>
    <row r="74" spans="1:11" x14ac:dyDescent="0.2">
      <c r="A74" s="11"/>
      <c r="B74" s="11"/>
      <c r="C74" s="11"/>
      <c r="D74" s="11"/>
      <c r="E74" s="11"/>
      <c r="F74" s="12">
        <v>42166</v>
      </c>
      <c r="G74" s="11" t="s">
        <v>383</v>
      </c>
      <c r="H74" s="11" t="s">
        <v>285</v>
      </c>
      <c r="I74" s="11" t="s">
        <v>286</v>
      </c>
      <c r="J74" s="11"/>
      <c r="K74" s="32">
        <v>300</v>
      </c>
    </row>
    <row r="75" spans="1:11" ht="13.5" thickBot="1" x14ac:dyDescent="0.25">
      <c r="A75" s="11"/>
      <c r="B75" s="11"/>
      <c r="C75" s="11"/>
      <c r="D75" s="11"/>
      <c r="E75" s="11"/>
      <c r="F75" s="12">
        <v>42179</v>
      </c>
      <c r="G75" s="11" t="s">
        <v>370</v>
      </c>
      <c r="H75" s="11" t="s">
        <v>276</v>
      </c>
      <c r="I75" s="11" t="s">
        <v>111</v>
      </c>
      <c r="J75" s="11" t="s">
        <v>277</v>
      </c>
      <c r="K75" s="31">
        <v>200</v>
      </c>
    </row>
    <row r="76" spans="1:11" x14ac:dyDescent="0.2">
      <c r="A76" s="11"/>
      <c r="B76" s="11"/>
      <c r="C76" s="11"/>
      <c r="D76" s="11" t="s">
        <v>34</v>
      </c>
      <c r="E76" s="11"/>
      <c r="F76" s="12"/>
      <c r="G76" s="11"/>
      <c r="H76" s="11"/>
      <c r="I76" s="11"/>
      <c r="J76" s="11"/>
      <c r="K76" s="32">
        <f>ROUND(SUM(K50:K75),5)</f>
        <v>3366.82</v>
      </c>
    </row>
    <row r="77" spans="1:11" x14ac:dyDescent="0.2">
      <c r="A77" s="8"/>
      <c r="B77" s="8"/>
      <c r="C77" s="8"/>
      <c r="D77" s="8" t="s">
        <v>37</v>
      </c>
      <c r="E77" s="8"/>
      <c r="F77" s="9"/>
      <c r="G77" s="8"/>
      <c r="H77" s="8"/>
      <c r="I77" s="8"/>
      <c r="J77" s="8"/>
      <c r="K77" s="43"/>
    </row>
    <row r="78" spans="1:11" x14ac:dyDescent="0.2">
      <c r="A78" s="11"/>
      <c r="B78" s="11"/>
      <c r="C78" s="11"/>
      <c r="D78" s="11"/>
      <c r="E78" s="11"/>
      <c r="F78" s="12">
        <v>41823</v>
      </c>
      <c r="G78" s="11" t="s">
        <v>384</v>
      </c>
      <c r="H78" s="11" t="s">
        <v>158</v>
      </c>
      <c r="I78" s="11" t="s">
        <v>39</v>
      </c>
      <c r="J78" s="11" t="s">
        <v>287</v>
      </c>
      <c r="K78" s="32">
        <v>100</v>
      </c>
    </row>
    <row r="79" spans="1:11" x14ac:dyDescent="0.2">
      <c r="A79" s="11"/>
      <c r="B79" s="11"/>
      <c r="C79" s="11"/>
      <c r="D79" s="11"/>
      <c r="E79" s="11"/>
      <c r="F79" s="12">
        <v>41836</v>
      </c>
      <c r="G79" s="11" t="s">
        <v>385</v>
      </c>
      <c r="H79" s="11" t="s">
        <v>159</v>
      </c>
      <c r="I79" s="11" t="s">
        <v>24</v>
      </c>
      <c r="J79" s="11" t="s">
        <v>288</v>
      </c>
      <c r="K79" s="32">
        <v>50</v>
      </c>
    </row>
    <row r="80" spans="1:11" x14ac:dyDescent="0.2">
      <c r="A80" s="11"/>
      <c r="B80" s="11"/>
      <c r="C80" s="11"/>
      <c r="D80" s="11"/>
      <c r="E80" s="11"/>
      <c r="F80" s="12">
        <v>41841</v>
      </c>
      <c r="G80" s="11" t="s">
        <v>386</v>
      </c>
      <c r="H80" s="11" t="s">
        <v>93</v>
      </c>
      <c r="I80" s="11" t="s">
        <v>59</v>
      </c>
      <c r="J80" s="11" t="s">
        <v>281</v>
      </c>
      <c r="K80" s="32">
        <v>100</v>
      </c>
    </row>
    <row r="81" spans="1:11" x14ac:dyDescent="0.2">
      <c r="A81" s="11"/>
      <c r="B81" s="11"/>
      <c r="C81" s="11"/>
      <c r="D81" s="11"/>
      <c r="E81" s="11"/>
      <c r="F81" s="12">
        <v>41849</v>
      </c>
      <c r="G81" s="11" t="s">
        <v>353</v>
      </c>
      <c r="H81" s="11" t="s">
        <v>128</v>
      </c>
      <c r="I81" s="11" t="s">
        <v>61</v>
      </c>
      <c r="J81" s="11" t="s">
        <v>257</v>
      </c>
      <c r="K81" s="32">
        <v>100</v>
      </c>
    </row>
    <row r="82" spans="1:11" x14ac:dyDescent="0.2">
      <c r="A82" s="11"/>
      <c r="B82" s="11"/>
      <c r="C82" s="11"/>
      <c r="D82" s="11"/>
      <c r="E82" s="11"/>
      <c r="F82" s="12">
        <v>41852</v>
      </c>
      <c r="G82" s="11" t="s">
        <v>387</v>
      </c>
      <c r="H82" s="11" t="s">
        <v>160</v>
      </c>
      <c r="I82" s="11" t="s">
        <v>67</v>
      </c>
      <c r="J82" s="11"/>
      <c r="K82" s="32">
        <v>100</v>
      </c>
    </row>
    <row r="83" spans="1:11" x14ac:dyDescent="0.2">
      <c r="A83" s="11"/>
      <c r="B83" s="11"/>
      <c r="C83" s="11"/>
      <c r="D83" s="11"/>
      <c r="E83" s="11"/>
      <c r="F83" s="12">
        <v>41856</v>
      </c>
      <c r="G83" s="11" t="s">
        <v>388</v>
      </c>
      <c r="H83" s="11" t="s">
        <v>161</v>
      </c>
      <c r="I83" s="11" t="s">
        <v>89</v>
      </c>
      <c r="J83" s="11" t="s">
        <v>259</v>
      </c>
      <c r="K83" s="32">
        <v>50</v>
      </c>
    </row>
    <row r="84" spans="1:11" x14ac:dyDescent="0.2">
      <c r="A84" s="11"/>
      <c r="B84" s="11"/>
      <c r="C84" s="11"/>
      <c r="D84" s="11"/>
      <c r="E84" s="11"/>
      <c r="F84" s="12">
        <v>41869</v>
      </c>
      <c r="G84" s="11" t="s">
        <v>389</v>
      </c>
      <c r="H84" s="11" t="s">
        <v>162</v>
      </c>
      <c r="I84" s="11" t="s">
        <v>111</v>
      </c>
      <c r="J84" s="11" t="s">
        <v>277</v>
      </c>
      <c r="K84" s="32">
        <v>500</v>
      </c>
    </row>
    <row r="85" spans="1:11" x14ac:dyDescent="0.2">
      <c r="A85" s="11"/>
      <c r="B85" s="11"/>
      <c r="C85" s="11"/>
      <c r="D85" s="11"/>
      <c r="E85" s="11"/>
      <c r="F85" s="12">
        <v>41896</v>
      </c>
      <c r="G85" s="11" t="s">
        <v>355</v>
      </c>
      <c r="H85" s="11" t="s">
        <v>130</v>
      </c>
      <c r="I85" s="11" t="s">
        <v>103</v>
      </c>
      <c r="J85" s="11" t="s">
        <v>260</v>
      </c>
      <c r="K85" s="32">
        <v>120</v>
      </c>
    </row>
    <row r="86" spans="1:11" x14ac:dyDescent="0.2">
      <c r="A86" s="11"/>
      <c r="B86" s="11"/>
      <c r="C86" s="11"/>
      <c r="D86" s="11"/>
      <c r="E86" s="11"/>
      <c r="F86" s="12">
        <v>41896</v>
      </c>
      <c r="G86" s="11" t="s">
        <v>390</v>
      </c>
      <c r="H86" s="11" t="s">
        <v>163</v>
      </c>
      <c r="I86" s="11" t="s">
        <v>59</v>
      </c>
      <c r="J86" s="11" t="s">
        <v>281</v>
      </c>
      <c r="K86" s="32">
        <v>100</v>
      </c>
    </row>
    <row r="87" spans="1:11" x14ac:dyDescent="0.2">
      <c r="A87" s="11"/>
      <c r="B87" s="11"/>
      <c r="C87" s="11"/>
      <c r="D87" s="11"/>
      <c r="E87" s="11"/>
      <c r="F87" s="12">
        <v>41906</v>
      </c>
      <c r="G87" s="11" t="s">
        <v>391</v>
      </c>
      <c r="H87" s="11" t="s">
        <v>164</v>
      </c>
      <c r="I87" s="11" t="s">
        <v>75</v>
      </c>
      <c r="J87" s="11" t="s">
        <v>253</v>
      </c>
      <c r="K87" s="32">
        <v>200</v>
      </c>
    </row>
    <row r="88" spans="1:11" x14ac:dyDescent="0.2">
      <c r="A88" s="11"/>
      <c r="B88" s="11"/>
      <c r="C88" s="11"/>
      <c r="D88" s="11"/>
      <c r="E88" s="11"/>
      <c r="F88" s="12">
        <v>41906</v>
      </c>
      <c r="G88" s="11" t="s">
        <v>392</v>
      </c>
      <c r="H88" s="11" t="s">
        <v>131</v>
      </c>
      <c r="I88" s="11" t="s">
        <v>27</v>
      </c>
      <c r="J88" s="11" t="s">
        <v>244</v>
      </c>
      <c r="K88" s="32">
        <v>50</v>
      </c>
    </row>
    <row r="89" spans="1:11" x14ac:dyDescent="0.2">
      <c r="A89" s="11"/>
      <c r="B89" s="11"/>
      <c r="C89" s="11"/>
      <c r="D89" s="11"/>
      <c r="E89" s="11"/>
      <c r="F89" s="12">
        <v>41916</v>
      </c>
      <c r="G89" s="11" t="s">
        <v>340</v>
      </c>
      <c r="H89" s="11" t="s">
        <v>140</v>
      </c>
      <c r="I89" s="11" t="s">
        <v>22</v>
      </c>
      <c r="J89" s="11" t="s">
        <v>246</v>
      </c>
      <c r="K89" s="32">
        <v>110</v>
      </c>
    </row>
    <row r="90" spans="1:11" x14ac:dyDescent="0.2">
      <c r="A90" s="11"/>
      <c r="B90" s="11"/>
      <c r="C90" s="11"/>
      <c r="D90" s="11"/>
      <c r="E90" s="11"/>
      <c r="F90" s="12">
        <v>41920</v>
      </c>
      <c r="G90" s="11" t="s">
        <v>357</v>
      </c>
      <c r="H90" s="11" t="s">
        <v>149</v>
      </c>
      <c r="I90" s="11" t="s">
        <v>58</v>
      </c>
      <c r="J90" s="11" t="s">
        <v>261</v>
      </c>
      <c r="K90" s="32">
        <v>64</v>
      </c>
    </row>
    <row r="91" spans="1:11" x14ac:dyDescent="0.2">
      <c r="A91" s="11"/>
      <c r="B91" s="11"/>
      <c r="C91" s="11"/>
      <c r="D91" s="11"/>
      <c r="E91" s="11"/>
      <c r="F91" s="12">
        <v>41935</v>
      </c>
      <c r="G91" s="11" t="s">
        <v>358</v>
      </c>
      <c r="H91" s="11" t="s">
        <v>132</v>
      </c>
      <c r="I91" s="11" t="s">
        <v>69</v>
      </c>
      <c r="J91" s="11" t="s">
        <v>262</v>
      </c>
      <c r="K91" s="32">
        <v>200</v>
      </c>
    </row>
    <row r="92" spans="1:11" x14ac:dyDescent="0.2">
      <c r="A92" s="11"/>
      <c r="B92" s="11"/>
      <c r="C92" s="11"/>
      <c r="D92" s="11"/>
      <c r="E92" s="11"/>
      <c r="F92" s="12">
        <v>41935</v>
      </c>
      <c r="G92" s="11" t="s">
        <v>393</v>
      </c>
      <c r="H92" s="11" t="s">
        <v>165</v>
      </c>
      <c r="I92" s="11" t="s">
        <v>95</v>
      </c>
      <c r="J92" s="11"/>
      <c r="K92" s="32">
        <v>46</v>
      </c>
    </row>
    <row r="93" spans="1:11" x14ac:dyDescent="0.2">
      <c r="A93" s="11"/>
      <c r="B93" s="11"/>
      <c r="C93" s="11"/>
      <c r="D93" s="11"/>
      <c r="E93" s="11"/>
      <c r="F93" s="12">
        <v>41937</v>
      </c>
      <c r="G93" s="11" t="s">
        <v>394</v>
      </c>
      <c r="H93" s="11" t="s">
        <v>166</v>
      </c>
      <c r="I93" s="11" t="s">
        <v>80</v>
      </c>
      <c r="J93" s="11" t="s">
        <v>289</v>
      </c>
      <c r="K93" s="32">
        <v>84</v>
      </c>
    </row>
    <row r="94" spans="1:11" x14ac:dyDescent="0.2">
      <c r="A94" s="11"/>
      <c r="B94" s="11"/>
      <c r="C94" s="11"/>
      <c r="D94" s="11"/>
      <c r="E94" s="11"/>
      <c r="F94" s="12">
        <v>41937</v>
      </c>
      <c r="G94" s="11" t="s">
        <v>395</v>
      </c>
      <c r="H94" s="11" t="s">
        <v>167</v>
      </c>
      <c r="I94" s="11" t="s">
        <v>168</v>
      </c>
      <c r="J94" s="11"/>
      <c r="K94" s="32">
        <v>28</v>
      </c>
    </row>
    <row r="95" spans="1:11" x14ac:dyDescent="0.2">
      <c r="A95" s="11"/>
      <c r="B95" s="11"/>
      <c r="C95" s="11"/>
      <c r="D95" s="11"/>
      <c r="E95" s="11"/>
      <c r="F95" s="12">
        <v>41937</v>
      </c>
      <c r="G95" s="11" t="s">
        <v>396</v>
      </c>
      <c r="H95" s="11" t="s">
        <v>169</v>
      </c>
      <c r="I95" s="11" t="s">
        <v>28</v>
      </c>
      <c r="J95" s="11" t="s">
        <v>290</v>
      </c>
      <c r="K95" s="32">
        <v>100</v>
      </c>
    </row>
    <row r="96" spans="1:11" x14ac:dyDescent="0.2">
      <c r="A96" s="11"/>
      <c r="B96" s="11"/>
      <c r="C96" s="11"/>
      <c r="D96" s="11"/>
      <c r="E96" s="11"/>
      <c r="F96" s="12">
        <v>41937</v>
      </c>
      <c r="G96" s="11" t="s">
        <v>343</v>
      </c>
      <c r="H96" s="11" t="s">
        <v>143</v>
      </c>
      <c r="I96" s="11" t="s">
        <v>73</v>
      </c>
      <c r="J96" s="11" t="s">
        <v>248</v>
      </c>
      <c r="K96" s="32">
        <v>50</v>
      </c>
    </row>
    <row r="97" spans="1:11" x14ac:dyDescent="0.2">
      <c r="A97" s="11"/>
      <c r="B97" s="11"/>
      <c r="C97" s="11"/>
      <c r="D97" s="11"/>
      <c r="E97" s="11"/>
      <c r="F97" s="12">
        <v>41937</v>
      </c>
      <c r="G97" s="11" t="s">
        <v>344</v>
      </c>
      <c r="H97" s="11" t="s">
        <v>144</v>
      </c>
      <c r="I97" s="11" t="s">
        <v>60</v>
      </c>
      <c r="J97" s="11" t="s">
        <v>249</v>
      </c>
      <c r="K97" s="32">
        <v>50</v>
      </c>
    </row>
    <row r="98" spans="1:11" x14ac:dyDescent="0.2">
      <c r="A98" s="11"/>
      <c r="B98" s="11"/>
      <c r="C98" s="11"/>
      <c r="D98" s="11"/>
      <c r="E98" s="11"/>
      <c r="F98" s="12">
        <v>41937</v>
      </c>
      <c r="G98" s="11" t="s">
        <v>397</v>
      </c>
      <c r="H98" s="11" t="s">
        <v>170</v>
      </c>
      <c r="I98" s="11" t="s">
        <v>21</v>
      </c>
      <c r="J98" s="11" t="s">
        <v>255</v>
      </c>
      <c r="K98" s="32">
        <v>100</v>
      </c>
    </row>
    <row r="99" spans="1:11" x14ac:dyDescent="0.2">
      <c r="A99" s="11"/>
      <c r="B99" s="11"/>
      <c r="C99" s="11"/>
      <c r="D99" s="11"/>
      <c r="E99" s="11"/>
      <c r="F99" s="12">
        <v>41937</v>
      </c>
      <c r="G99" s="11" t="s">
        <v>345</v>
      </c>
      <c r="H99" s="11" t="s">
        <v>145</v>
      </c>
      <c r="I99" s="11" t="s">
        <v>146</v>
      </c>
      <c r="J99" s="11" t="s">
        <v>250</v>
      </c>
      <c r="K99" s="32">
        <v>200</v>
      </c>
    </row>
    <row r="100" spans="1:11" x14ac:dyDescent="0.2">
      <c r="A100" s="11"/>
      <c r="B100" s="11"/>
      <c r="C100" s="11"/>
      <c r="D100" s="11"/>
      <c r="E100" s="11"/>
      <c r="F100" s="12">
        <v>41948</v>
      </c>
      <c r="G100" s="11" t="s">
        <v>398</v>
      </c>
      <c r="H100" s="11" t="s">
        <v>171</v>
      </c>
      <c r="I100" s="11" t="s">
        <v>151</v>
      </c>
      <c r="J100" s="11"/>
      <c r="K100" s="32">
        <v>56</v>
      </c>
    </row>
    <row r="101" spans="1:11" x14ac:dyDescent="0.2">
      <c r="A101" s="11"/>
      <c r="B101" s="11"/>
      <c r="C101" s="11"/>
      <c r="D101" s="11"/>
      <c r="E101" s="11"/>
      <c r="F101" s="12">
        <v>41948</v>
      </c>
      <c r="G101" s="11" t="s">
        <v>373</v>
      </c>
      <c r="H101" s="11" t="s">
        <v>154</v>
      </c>
      <c r="I101" s="11" t="s">
        <v>64</v>
      </c>
      <c r="J101" s="11" t="s">
        <v>278</v>
      </c>
      <c r="K101" s="32">
        <v>150</v>
      </c>
    </row>
    <row r="102" spans="1:11" x14ac:dyDescent="0.2">
      <c r="A102" s="11"/>
      <c r="B102" s="11"/>
      <c r="C102" s="11"/>
      <c r="D102" s="11"/>
      <c r="E102" s="11"/>
      <c r="F102" s="12">
        <v>41948</v>
      </c>
      <c r="G102" s="11" t="s">
        <v>346</v>
      </c>
      <c r="H102" s="11" t="s">
        <v>133</v>
      </c>
      <c r="I102" s="11" t="s">
        <v>62</v>
      </c>
      <c r="J102" s="11" t="s">
        <v>251</v>
      </c>
      <c r="K102" s="32">
        <v>32</v>
      </c>
    </row>
    <row r="103" spans="1:11" x14ac:dyDescent="0.2">
      <c r="A103" s="11"/>
      <c r="B103" s="11"/>
      <c r="C103" s="11"/>
      <c r="D103" s="11"/>
      <c r="E103" s="11"/>
      <c r="F103" s="12">
        <v>41948</v>
      </c>
      <c r="G103" s="11" t="s">
        <v>399</v>
      </c>
      <c r="H103" s="11" t="s">
        <v>68</v>
      </c>
      <c r="I103" s="11" t="s">
        <v>88</v>
      </c>
      <c r="J103" s="11" t="s">
        <v>279</v>
      </c>
      <c r="K103" s="32">
        <v>46</v>
      </c>
    </row>
    <row r="104" spans="1:11" x14ac:dyDescent="0.2">
      <c r="A104" s="11"/>
      <c r="B104" s="11"/>
      <c r="C104" s="11"/>
      <c r="D104" s="11"/>
      <c r="E104" s="11"/>
      <c r="F104" s="12">
        <v>41948</v>
      </c>
      <c r="G104" s="11" t="s">
        <v>400</v>
      </c>
      <c r="H104" s="11" t="s">
        <v>172</v>
      </c>
      <c r="I104" s="11" t="s">
        <v>173</v>
      </c>
      <c r="J104" s="11" t="s">
        <v>291</v>
      </c>
      <c r="K104" s="32">
        <v>100</v>
      </c>
    </row>
    <row r="105" spans="1:11" x14ac:dyDescent="0.2">
      <c r="A105" s="11"/>
      <c r="B105" s="11"/>
      <c r="C105" s="11"/>
      <c r="D105" s="11"/>
      <c r="E105" s="11"/>
      <c r="F105" s="12">
        <v>41960</v>
      </c>
      <c r="G105" s="11" t="s">
        <v>361</v>
      </c>
      <c r="H105" s="11" t="s">
        <v>135</v>
      </c>
      <c r="I105" s="11" t="s">
        <v>70</v>
      </c>
      <c r="J105" s="11" t="s">
        <v>263</v>
      </c>
      <c r="K105" s="32">
        <v>96</v>
      </c>
    </row>
    <row r="106" spans="1:11" x14ac:dyDescent="0.2">
      <c r="A106" s="11"/>
      <c r="B106" s="11"/>
      <c r="C106" s="11"/>
      <c r="D106" s="11"/>
      <c r="E106" s="11"/>
      <c r="F106" s="12">
        <v>41961</v>
      </c>
      <c r="G106" s="11" t="s">
        <v>401</v>
      </c>
      <c r="H106" s="11" t="s">
        <v>174</v>
      </c>
      <c r="I106" s="11" t="s">
        <v>25</v>
      </c>
      <c r="J106" s="11" t="s">
        <v>292</v>
      </c>
      <c r="K106" s="32">
        <v>68</v>
      </c>
    </row>
    <row r="107" spans="1:11" x14ac:dyDescent="0.2">
      <c r="A107" s="11"/>
      <c r="B107" s="11"/>
      <c r="C107" s="11"/>
      <c r="D107" s="11"/>
      <c r="E107" s="11"/>
      <c r="F107" s="12">
        <v>41961</v>
      </c>
      <c r="G107" s="11" t="s">
        <v>362</v>
      </c>
      <c r="H107" s="11" t="s">
        <v>137</v>
      </c>
      <c r="I107" s="11" t="s">
        <v>92</v>
      </c>
      <c r="J107" s="11" t="s">
        <v>264</v>
      </c>
      <c r="K107" s="32">
        <v>100</v>
      </c>
    </row>
    <row r="108" spans="1:11" x14ac:dyDescent="0.2">
      <c r="A108" s="11"/>
      <c r="B108" s="11"/>
      <c r="C108" s="11"/>
      <c r="D108" s="11"/>
      <c r="E108" s="11"/>
      <c r="F108" s="12">
        <v>41961</v>
      </c>
      <c r="G108" s="11" t="s">
        <v>402</v>
      </c>
      <c r="H108" s="11" t="s">
        <v>175</v>
      </c>
      <c r="I108" s="11" t="s">
        <v>79</v>
      </c>
      <c r="J108" s="11" t="s">
        <v>267</v>
      </c>
      <c r="K108" s="32">
        <v>200</v>
      </c>
    </row>
    <row r="109" spans="1:11" x14ac:dyDescent="0.2">
      <c r="A109" s="11"/>
      <c r="B109" s="11"/>
      <c r="C109" s="11"/>
      <c r="D109" s="11"/>
      <c r="E109" s="11"/>
      <c r="F109" s="12">
        <v>41987</v>
      </c>
      <c r="G109" s="11" t="s">
        <v>403</v>
      </c>
      <c r="H109" s="11" t="s">
        <v>176</v>
      </c>
      <c r="I109" s="11" t="s">
        <v>91</v>
      </c>
      <c r="J109" s="11" t="s">
        <v>266</v>
      </c>
      <c r="K109" s="32">
        <v>500</v>
      </c>
    </row>
    <row r="110" spans="1:11" x14ac:dyDescent="0.2">
      <c r="A110" s="11"/>
      <c r="B110" s="11"/>
      <c r="C110" s="11"/>
      <c r="D110" s="11"/>
      <c r="E110" s="11"/>
      <c r="F110" s="12">
        <v>41995</v>
      </c>
      <c r="G110" s="11" t="s">
        <v>365</v>
      </c>
      <c r="H110" s="11" t="s">
        <v>152</v>
      </c>
      <c r="I110" s="11" t="s">
        <v>79</v>
      </c>
      <c r="J110" s="11" t="s">
        <v>267</v>
      </c>
      <c r="K110" s="32">
        <v>100</v>
      </c>
    </row>
    <row r="111" spans="1:11" x14ac:dyDescent="0.2">
      <c r="A111" s="11"/>
      <c r="B111" s="11"/>
      <c r="C111" s="11"/>
      <c r="D111" s="11"/>
      <c r="E111" s="11"/>
      <c r="F111" s="12">
        <v>41995</v>
      </c>
      <c r="G111" s="11" t="s">
        <v>404</v>
      </c>
      <c r="H111" s="11" t="s">
        <v>177</v>
      </c>
      <c r="I111" s="11" t="s">
        <v>38</v>
      </c>
      <c r="J111" s="11" t="s">
        <v>293</v>
      </c>
      <c r="K111" s="32">
        <v>110</v>
      </c>
    </row>
    <row r="112" spans="1:11" x14ac:dyDescent="0.2">
      <c r="A112" s="11"/>
      <c r="B112" s="11"/>
      <c r="C112" s="11"/>
      <c r="D112" s="11"/>
      <c r="E112" s="11"/>
      <c r="F112" s="12">
        <v>41995</v>
      </c>
      <c r="G112" s="11" t="s">
        <v>405</v>
      </c>
      <c r="H112" s="11" t="s">
        <v>178</v>
      </c>
      <c r="I112" s="11" t="s">
        <v>74</v>
      </c>
      <c r="J112" s="11" t="s">
        <v>265</v>
      </c>
      <c r="K112" s="32">
        <v>122</v>
      </c>
    </row>
    <row r="113" spans="1:11" x14ac:dyDescent="0.2">
      <c r="A113" s="11"/>
      <c r="B113" s="11"/>
      <c r="C113" s="11"/>
      <c r="D113" s="11"/>
      <c r="E113" s="11"/>
      <c r="F113" s="12">
        <v>42011</v>
      </c>
      <c r="G113" s="11" t="s">
        <v>406</v>
      </c>
      <c r="H113" s="11" t="s">
        <v>179</v>
      </c>
      <c r="I113" s="11" t="s">
        <v>180</v>
      </c>
      <c r="J113" s="11" t="s">
        <v>294</v>
      </c>
      <c r="K113" s="32">
        <v>60</v>
      </c>
    </row>
    <row r="114" spans="1:11" x14ac:dyDescent="0.2">
      <c r="A114" s="11"/>
      <c r="B114" s="11"/>
      <c r="C114" s="11"/>
      <c r="D114" s="11"/>
      <c r="E114" s="11"/>
      <c r="F114" s="12">
        <v>42011</v>
      </c>
      <c r="G114" s="11" t="s">
        <v>377</v>
      </c>
      <c r="H114" s="11" t="s">
        <v>157</v>
      </c>
      <c r="I114" s="11" t="s">
        <v>78</v>
      </c>
      <c r="J114" s="11" t="s">
        <v>280</v>
      </c>
      <c r="K114" s="32">
        <v>100</v>
      </c>
    </row>
    <row r="115" spans="1:11" x14ac:dyDescent="0.2">
      <c r="A115" s="11"/>
      <c r="B115" s="11"/>
      <c r="C115" s="11"/>
      <c r="D115" s="11"/>
      <c r="E115" s="11"/>
      <c r="F115" s="12">
        <v>42015</v>
      </c>
      <c r="G115" s="11" t="s">
        <v>407</v>
      </c>
      <c r="H115" s="11" t="s">
        <v>212</v>
      </c>
      <c r="I115" s="11" t="s">
        <v>63</v>
      </c>
      <c r="J115" s="11" t="s">
        <v>295</v>
      </c>
      <c r="K115" s="32">
        <v>100</v>
      </c>
    </row>
    <row r="116" spans="1:11" x14ac:dyDescent="0.2">
      <c r="A116" s="11"/>
      <c r="B116" s="11"/>
      <c r="C116" s="11"/>
      <c r="D116" s="11"/>
      <c r="E116" s="11"/>
      <c r="F116" s="12">
        <v>42053</v>
      </c>
      <c r="G116" s="11" t="s">
        <v>408</v>
      </c>
      <c r="H116" s="11" t="s">
        <v>221</v>
      </c>
      <c r="I116" s="11" t="s">
        <v>230</v>
      </c>
      <c r="J116" s="11" t="s">
        <v>296</v>
      </c>
      <c r="K116" s="32">
        <v>150</v>
      </c>
    </row>
    <row r="117" spans="1:11" x14ac:dyDescent="0.2">
      <c r="A117" s="11"/>
      <c r="B117" s="11"/>
      <c r="C117" s="11"/>
      <c r="D117" s="11"/>
      <c r="E117" s="11"/>
      <c r="F117" s="12">
        <v>42053</v>
      </c>
      <c r="G117" s="11" t="s">
        <v>409</v>
      </c>
      <c r="H117" s="11" t="s">
        <v>222</v>
      </c>
      <c r="I117" s="11" t="s">
        <v>297</v>
      </c>
      <c r="J117" s="11"/>
      <c r="K117" s="32">
        <v>56</v>
      </c>
    </row>
    <row r="118" spans="1:11" x14ac:dyDescent="0.2">
      <c r="A118" s="11"/>
      <c r="B118" s="11"/>
      <c r="C118" s="11"/>
      <c r="D118" s="11"/>
      <c r="E118" s="11"/>
      <c r="F118" s="12">
        <v>42056</v>
      </c>
      <c r="G118" s="11" t="s">
        <v>367</v>
      </c>
      <c r="H118" s="11" t="s">
        <v>217</v>
      </c>
      <c r="I118" s="11" t="s">
        <v>225</v>
      </c>
      <c r="J118" s="11" t="s">
        <v>269</v>
      </c>
      <c r="K118" s="32">
        <v>100</v>
      </c>
    </row>
    <row r="119" spans="1:11" x14ac:dyDescent="0.2">
      <c r="A119" s="11"/>
      <c r="B119" s="11"/>
      <c r="C119" s="11"/>
      <c r="D119" s="11"/>
      <c r="E119" s="11"/>
      <c r="F119" s="12">
        <v>42083</v>
      </c>
      <c r="G119" s="11" t="s">
        <v>410</v>
      </c>
      <c r="H119" s="11" t="s">
        <v>223</v>
      </c>
      <c r="I119" s="11" t="s">
        <v>298</v>
      </c>
      <c r="J119" s="11" t="s">
        <v>299</v>
      </c>
      <c r="K119" s="32">
        <v>100</v>
      </c>
    </row>
    <row r="120" spans="1:11" x14ac:dyDescent="0.2">
      <c r="A120" s="11"/>
      <c r="B120" s="11"/>
      <c r="C120" s="11"/>
      <c r="D120" s="11"/>
      <c r="E120" s="11"/>
      <c r="F120" s="12">
        <v>42098</v>
      </c>
      <c r="G120" s="11" t="s">
        <v>411</v>
      </c>
      <c r="H120" s="11" t="s">
        <v>300</v>
      </c>
      <c r="I120" s="11" t="s">
        <v>67</v>
      </c>
      <c r="J120" s="11"/>
      <c r="K120" s="32">
        <v>100</v>
      </c>
    </row>
    <row r="121" spans="1:11" x14ac:dyDescent="0.2">
      <c r="A121" s="11"/>
      <c r="B121" s="11"/>
      <c r="C121" s="11"/>
      <c r="D121" s="11"/>
      <c r="E121" s="11"/>
      <c r="F121" s="12">
        <v>42122</v>
      </c>
      <c r="G121" s="11" t="s">
        <v>412</v>
      </c>
      <c r="H121" s="11" t="s">
        <v>224</v>
      </c>
      <c r="I121" s="11" t="s">
        <v>301</v>
      </c>
      <c r="J121" s="11"/>
      <c r="K121" s="32">
        <v>150</v>
      </c>
    </row>
    <row r="122" spans="1:11" x14ac:dyDescent="0.2">
      <c r="A122" s="11"/>
      <c r="B122" s="11"/>
      <c r="C122" s="11"/>
      <c r="D122" s="11"/>
      <c r="E122" s="11"/>
      <c r="F122" s="12">
        <v>42145</v>
      </c>
      <c r="G122" s="11" t="s">
        <v>413</v>
      </c>
      <c r="H122" s="11" t="s">
        <v>302</v>
      </c>
      <c r="I122" s="11" t="s">
        <v>271</v>
      </c>
      <c r="J122" s="11" t="s">
        <v>272</v>
      </c>
      <c r="K122" s="32">
        <v>100</v>
      </c>
    </row>
    <row r="123" spans="1:11" x14ac:dyDescent="0.2">
      <c r="A123" s="11"/>
      <c r="B123" s="11"/>
      <c r="C123" s="11"/>
      <c r="D123" s="11"/>
      <c r="E123" s="11"/>
      <c r="F123" s="12">
        <v>42145</v>
      </c>
      <c r="G123" s="11" t="s">
        <v>414</v>
      </c>
      <c r="H123" s="11" t="s">
        <v>303</v>
      </c>
      <c r="I123" s="11" t="s">
        <v>274</v>
      </c>
      <c r="J123" s="11" t="s">
        <v>275</v>
      </c>
      <c r="K123" s="32">
        <v>100</v>
      </c>
    </row>
    <row r="124" spans="1:11" x14ac:dyDescent="0.2">
      <c r="A124" s="11"/>
      <c r="B124" s="11"/>
      <c r="C124" s="11"/>
      <c r="D124" s="11"/>
      <c r="E124" s="11"/>
      <c r="F124" s="12">
        <v>42151</v>
      </c>
      <c r="G124" s="11" t="s">
        <v>415</v>
      </c>
      <c r="H124" s="11" t="s">
        <v>304</v>
      </c>
      <c r="I124" s="11" t="s">
        <v>24</v>
      </c>
      <c r="J124" s="11" t="s">
        <v>288</v>
      </c>
      <c r="K124" s="32">
        <v>50</v>
      </c>
    </row>
    <row r="125" spans="1:11" x14ac:dyDescent="0.2">
      <c r="A125" s="11"/>
      <c r="B125" s="11"/>
      <c r="C125" s="11"/>
      <c r="D125" s="11"/>
      <c r="E125" s="11"/>
      <c r="F125" s="12">
        <v>42160</v>
      </c>
      <c r="G125" s="11" t="s">
        <v>416</v>
      </c>
      <c r="H125" s="11" t="s">
        <v>305</v>
      </c>
      <c r="I125" s="11" t="s">
        <v>306</v>
      </c>
      <c r="J125" s="11"/>
      <c r="K125" s="32">
        <v>50</v>
      </c>
    </row>
    <row r="126" spans="1:11" x14ac:dyDescent="0.2">
      <c r="A126" s="11"/>
      <c r="B126" s="11"/>
      <c r="C126" s="11"/>
      <c r="D126" s="11"/>
      <c r="E126" s="11"/>
      <c r="F126" s="12">
        <v>42161</v>
      </c>
      <c r="G126" s="11" t="s">
        <v>417</v>
      </c>
      <c r="H126" s="11" t="s">
        <v>307</v>
      </c>
      <c r="I126" s="11" t="s">
        <v>90</v>
      </c>
      <c r="J126" s="11" t="s">
        <v>242</v>
      </c>
      <c r="K126" s="32">
        <v>32</v>
      </c>
    </row>
    <row r="127" spans="1:11" x14ac:dyDescent="0.2">
      <c r="A127" s="11"/>
      <c r="B127" s="11"/>
      <c r="C127" s="11"/>
      <c r="D127" s="11"/>
      <c r="E127" s="11"/>
      <c r="F127" s="12">
        <v>42172</v>
      </c>
      <c r="G127" s="11" t="s">
        <v>418</v>
      </c>
      <c r="H127" s="11" t="s">
        <v>308</v>
      </c>
      <c r="I127" s="11" t="s">
        <v>87</v>
      </c>
      <c r="J127" s="11" t="s">
        <v>252</v>
      </c>
      <c r="K127" s="32">
        <v>100</v>
      </c>
    </row>
    <row r="128" spans="1:11" ht="13.5" thickBot="1" x14ac:dyDescent="0.25">
      <c r="A128" s="11"/>
      <c r="B128" s="11"/>
      <c r="C128" s="11"/>
      <c r="D128" s="11"/>
      <c r="E128" s="11"/>
      <c r="F128" s="12">
        <v>42183</v>
      </c>
      <c r="G128" s="11" t="s">
        <v>419</v>
      </c>
      <c r="H128" s="11" t="s">
        <v>309</v>
      </c>
      <c r="I128" s="11" t="s">
        <v>215</v>
      </c>
      <c r="J128" s="11" t="s">
        <v>268</v>
      </c>
      <c r="K128" s="31">
        <v>50</v>
      </c>
    </row>
    <row r="129" spans="1:11" x14ac:dyDescent="0.2">
      <c r="A129" s="11"/>
      <c r="B129" s="11"/>
      <c r="C129" s="11"/>
      <c r="D129" s="11" t="s">
        <v>40</v>
      </c>
      <c r="E129" s="11"/>
      <c r="F129" s="12"/>
      <c r="G129" s="11"/>
      <c r="H129" s="11"/>
      <c r="I129" s="11"/>
      <c r="J129" s="11"/>
      <c r="K129" s="32">
        <f>ROUND(SUM(K77:K128),5)</f>
        <v>5580</v>
      </c>
    </row>
    <row r="130" spans="1:11" x14ac:dyDescent="0.2">
      <c r="A130" s="8"/>
      <c r="B130" s="8"/>
      <c r="C130" s="8"/>
      <c r="D130" s="8" t="s">
        <v>44</v>
      </c>
      <c r="E130" s="8"/>
      <c r="F130" s="9"/>
      <c r="G130" s="8"/>
      <c r="H130" s="8"/>
      <c r="I130" s="8"/>
      <c r="J130" s="8"/>
      <c r="K130" s="43"/>
    </row>
    <row r="131" spans="1:11" ht="13.5" thickBot="1" x14ac:dyDescent="0.25">
      <c r="A131" s="15"/>
      <c r="B131" s="15"/>
      <c r="C131" s="15"/>
      <c r="D131" s="15"/>
      <c r="E131" s="15"/>
      <c r="F131" s="12">
        <v>41906</v>
      </c>
      <c r="G131" s="11" t="s">
        <v>420</v>
      </c>
      <c r="H131" s="11" t="s">
        <v>131</v>
      </c>
      <c r="I131" s="11" t="s">
        <v>27</v>
      </c>
      <c r="J131" s="11" t="s">
        <v>244</v>
      </c>
      <c r="K131" s="31">
        <v>25</v>
      </c>
    </row>
    <row r="132" spans="1:11" x14ac:dyDescent="0.2">
      <c r="A132" s="11"/>
      <c r="B132" s="11"/>
      <c r="C132" s="11"/>
      <c r="D132" s="11" t="s">
        <v>45</v>
      </c>
      <c r="E132" s="11"/>
      <c r="F132" s="12"/>
      <c r="G132" s="11"/>
      <c r="H132" s="11"/>
      <c r="I132" s="11"/>
      <c r="J132" s="11"/>
      <c r="K132" s="32">
        <f>ROUND(SUM(K130:K131),5)</f>
        <v>25</v>
      </c>
    </row>
    <row r="133" spans="1:11" x14ac:dyDescent="0.2">
      <c r="A133" s="8"/>
      <c r="B133" s="8"/>
      <c r="C133" s="8"/>
      <c r="D133" s="8" t="s">
        <v>46</v>
      </c>
      <c r="E133" s="8"/>
      <c r="F133" s="9"/>
      <c r="G133" s="8"/>
      <c r="H133" s="8"/>
      <c r="I133" s="8"/>
      <c r="J133" s="8"/>
      <c r="K133" s="43"/>
    </row>
    <row r="134" spans="1:11" x14ac:dyDescent="0.2">
      <c r="A134" s="8"/>
      <c r="B134" s="8"/>
      <c r="C134" s="8"/>
      <c r="D134" s="8"/>
      <c r="E134" s="8" t="s">
        <v>181</v>
      </c>
      <c r="F134" s="9"/>
      <c r="G134" s="8"/>
      <c r="H134" s="8"/>
      <c r="I134" s="8"/>
      <c r="J134" s="8"/>
      <c r="K134" s="43"/>
    </row>
    <row r="135" spans="1:11" x14ac:dyDescent="0.2">
      <c r="A135" s="11"/>
      <c r="B135" s="11"/>
      <c r="C135" s="11"/>
      <c r="D135" s="11"/>
      <c r="E135" s="11"/>
      <c r="F135" s="12">
        <v>41856</v>
      </c>
      <c r="G135" s="11" t="s">
        <v>421</v>
      </c>
      <c r="H135" s="11" t="s">
        <v>182</v>
      </c>
      <c r="I135" s="11" t="s">
        <v>89</v>
      </c>
      <c r="J135" s="11" t="s">
        <v>259</v>
      </c>
      <c r="K135" s="32">
        <v>75</v>
      </c>
    </row>
    <row r="136" spans="1:11" x14ac:dyDescent="0.2">
      <c r="A136" s="11"/>
      <c r="B136" s="11"/>
      <c r="C136" s="11"/>
      <c r="D136" s="11"/>
      <c r="E136" s="11"/>
      <c r="F136" s="12">
        <v>41948</v>
      </c>
      <c r="G136" s="11" t="s">
        <v>422</v>
      </c>
      <c r="H136" s="11" t="s">
        <v>183</v>
      </c>
      <c r="I136" s="11" t="s">
        <v>64</v>
      </c>
      <c r="J136" s="11" t="s">
        <v>278</v>
      </c>
      <c r="K136" s="32">
        <v>250</v>
      </c>
    </row>
    <row r="137" spans="1:11" x14ac:dyDescent="0.2">
      <c r="A137" s="11"/>
      <c r="B137" s="11"/>
      <c r="C137" s="11"/>
      <c r="D137" s="11"/>
      <c r="E137" s="11"/>
      <c r="F137" s="12">
        <v>41979</v>
      </c>
      <c r="G137" s="11" t="s">
        <v>423</v>
      </c>
      <c r="H137" s="11" t="s">
        <v>184</v>
      </c>
      <c r="I137" s="11" t="s">
        <v>91</v>
      </c>
      <c r="J137" s="11" t="s">
        <v>266</v>
      </c>
      <c r="K137" s="32">
        <v>1000</v>
      </c>
    </row>
    <row r="138" spans="1:11" x14ac:dyDescent="0.2">
      <c r="A138" s="11"/>
      <c r="B138" s="11"/>
      <c r="C138" s="11"/>
      <c r="D138" s="11"/>
      <c r="E138" s="11"/>
      <c r="F138" s="12">
        <v>42145</v>
      </c>
      <c r="G138" s="11" t="s">
        <v>424</v>
      </c>
      <c r="H138" s="11" t="s">
        <v>310</v>
      </c>
      <c r="I138" s="11" t="s">
        <v>70</v>
      </c>
      <c r="J138" s="11" t="s">
        <v>263</v>
      </c>
      <c r="K138" s="32">
        <v>100</v>
      </c>
    </row>
    <row r="139" spans="1:11" ht="13.5" thickBot="1" x14ac:dyDescent="0.25">
      <c r="A139" s="11"/>
      <c r="B139" s="11"/>
      <c r="C139" s="11"/>
      <c r="D139" s="11"/>
      <c r="E139" s="11"/>
      <c r="F139" s="12">
        <v>42183</v>
      </c>
      <c r="G139" s="11" t="s">
        <v>425</v>
      </c>
      <c r="H139" s="11" t="s">
        <v>311</v>
      </c>
      <c r="I139" s="11" t="s">
        <v>90</v>
      </c>
      <c r="J139" s="11" t="s">
        <v>242</v>
      </c>
      <c r="K139" s="31">
        <v>100</v>
      </c>
    </row>
    <row r="140" spans="1:11" x14ac:dyDescent="0.2">
      <c r="A140" s="11"/>
      <c r="B140" s="11"/>
      <c r="C140" s="11"/>
      <c r="D140" s="11"/>
      <c r="E140" s="11" t="s">
        <v>185</v>
      </c>
      <c r="F140" s="12"/>
      <c r="G140" s="11"/>
      <c r="H140" s="11"/>
      <c r="I140" s="11"/>
      <c r="J140" s="11"/>
      <c r="K140" s="32">
        <f>ROUND(SUM(K134:K139),5)</f>
        <v>1525</v>
      </c>
    </row>
    <row r="141" spans="1:11" x14ac:dyDescent="0.2">
      <c r="A141" s="8"/>
      <c r="B141" s="8"/>
      <c r="C141" s="8"/>
      <c r="D141" s="8"/>
      <c r="E141" s="8" t="s">
        <v>186</v>
      </c>
      <c r="F141" s="9"/>
      <c r="G141" s="8"/>
      <c r="H141" s="8"/>
      <c r="I141" s="8"/>
      <c r="J141" s="8"/>
      <c r="K141" s="43"/>
    </row>
    <row r="142" spans="1:11" x14ac:dyDescent="0.2">
      <c r="A142" s="11"/>
      <c r="B142" s="11"/>
      <c r="C142" s="11"/>
      <c r="D142" s="11"/>
      <c r="E142" s="11"/>
      <c r="F142" s="12">
        <v>41906</v>
      </c>
      <c r="G142" s="11" t="s">
        <v>426</v>
      </c>
      <c r="H142" s="11" t="s">
        <v>131</v>
      </c>
      <c r="I142" s="11" t="s">
        <v>27</v>
      </c>
      <c r="J142" s="11" t="s">
        <v>244</v>
      </c>
      <c r="K142" s="32">
        <v>45</v>
      </c>
    </row>
    <row r="143" spans="1:11" x14ac:dyDescent="0.2">
      <c r="A143" s="11"/>
      <c r="B143" s="11"/>
      <c r="C143" s="11"/>
      <c r="D143" s="11"/>
      <c r="E143" s="11"/>
      <c r="F143" s="12">
        <v>41937</v>
      </c>
      <c r="G143" s="11" t="s">
        <v>344</v>
      </c>
      <c r="H143" s="11" t="s">
        <v>144</v>
      </c>
      <c r="I143" s="11" t="s">
        <v>60</v>
      </c>
      <c r="J143" s="11" t="s">
        <v>249</v>
      </c>
      <c r="K143" s="32">
        <v>250</v>
      </c>
    </row>
    <row r="144" spans="1:11" x14ac:dyDescent="0.2">
      <c r="A144" s="11"/>
      <c r="B144" s="11"/>
      <c r="C144" s="11"/>
      <c r="D144" s="11"/>
      <c r="E144" s="11"/>
      <c r="F144" s="12">
        <v>41948</v>
      </c>
      <c r="G144" s="11" t="s">
        <v>427</v>
      </c>
      <c r="H144" s="11" t="s">
        <v>187</v>
      </c>
      <c r="I144" s="11" t="s">
        <v>71</v>
      </c>
      <c r="J144" s="11" t="s">
        <v>245</v>
      </c>
      <c r="K144" s="32">
        <v>50</v>
      </c>
    </row>
    <row r="145" spans="1:11" x14ac:dyDescent="0.2">
      <c r="A145" s="11"/>
      <c r="B145" s="11"/>
      <c r="C145" s="11"/>
      <c r="D145" s="11"/>
      <c r="E145" s="11"/>
      <c r="F145" s="12">
        <v>42098</v>
      </c>
      <c r="G145" s="11" t="s">
        <v>428</v>
      </c>
      <c r="H145" s="11" t="s">
        <v>219</v>
      </c>
      <c r="I145" s="11" t="s">
        <v>59</v>
      </c>
      <c r="J145" s="11" t="s">
        <v>281</v>
      </c>
      <c r="K145" s="32">
        <v>200</v>
      </c>
    </row>
    <row r="146" spans="1:11" ht="13.5" thickBot="1" x14ac:dyDescent="0.25">
      <c r="A146" s="11"/>
      <c r="B146" s="11"/>
      <c r="C146" s="11"/>
      <c r="D146" s="11"/>
      <c r="E146" s="11"/>
      <c r="F146" s="12">
        <v>42183</v>
      </c>
      <c r="G146" s="11" t="s">
        <v>419</v>
      </c>
      <c r="H146" s="11" t="s">
        <v>309</v>
      </c>
      <c r="I146" s="11" t="s">
        <v>215</v>
      </c>
      <c r="J146" s="11" t="s">
        <v>268</v>
      </c>
      <c r="K146" s="32">
        <v>250</v>
      </c>
    </row>
    <row r="147" spans="1:11" ht="13.5" thickBot="1" x14ac:dyDescent="0.25">
      <c r="A147" s="11"/>
      <c r="B147" s="11"/>
      <c r="C147" s="11"/>
      <c r="D147" s="11"/>
      <c r="E147" s="11" t="s">
        <v>188</v>
      </c>
      <c r="F147" s="12"/>
      <c r="G147" s="11"/>
      <c r="H147" s="11"/>
      <c r="I147" s="11"/>
      <c r="J147" s="11"/>
      <c r="K147" s="44">
        <f>ROUND(SUM(K141:K146),5)</f>
        <v>795</v>
      </c>
    </row>
    <row r="148" spans="1:11" x14ac:dyDescent="0.2">
      <c r="A148" s="11"/>
      <c r="B148" s="11"/>
      <c r="C148" s="11"/>
      <c r="D148" s="11" t="s">
        <v>189</v>
      </c>
      <c r="E148" s="11"/>
      <c r="F148" s="12"/>
      <c r="G148" s="11"/>
      <c r="H148" s="11"/>
      <c r="I148" s="11"/>
      <c r="J148" s="11"/>
      <c r="K148" s="32">
        <f>ROUND(K140+K147,5)</f>
        <v>2320</v>
      </c>
    </row>
    <row r="149" spans="1:11" x14ac:dyDescent="0.2">
      <c r="A149" s="8"/>
      <c r="B149" s="8"/>
      <c r="C149" s="8"/>
      <c r="D149" s="8" t="s">
        <v>47</v>
      </c>
      <c r="E149" s="8"/>
      <c r="F149" s="9"/>
      <c r="G149" s="8"/>
      <c r="H149" s="8"/>
      <c r="I149" s="8"/>
      <c r="J149" s="8"/>
      <c r="K149" s="43"/>
    </row>
    <row r="150" spans="1:11" x14ac:dyDescent="0.2">
      <c r="A150" s="11"/>
      <c r="B150" s="11"/>
      <c r="C150" s="11"/>
      <c r="D150" s="11"/>
      <c r="E150" s="11"/>
      <c r="F150" s="12">
        <v>41896</v>
      </c>
      <c r="G150" s="11" t="s">
        <v>355</v>
      </c>
      <c r="H150" s="11" t="s">
        <v>130</v>
      </c>
      <c r="I150" s="11" t="s">
        <v>103</v>
      </c>
      <c r="J150" s="11" t="s">
        <v>260</v>
      </c>
      <c r="K150" s="32">
        <v>100</v>
      </c>
    </row>
    <row r="151" spans="1:11" x14ac:dyDescent="0.2">
      <c r="A151" s="11"/>
      <c r="B151" s="11"/>
      <c r="C151" s="11"/>
      <c r="D151" s="11"/>
      <c r="E151" s="11"/>
      <c r="F151" s="12">
        <v>41906</v>
      </c>
      <c r="G151" s="11" t="s">
        <v>429</v>
      </c>
      <c r="H151" s="11" t="s">
        <v>131</v>
      </c>
      <c r="I151" s="11" t="s">
        <v>27</v>
      </c>
      <c r="J151" s="11" t="s">
        <v>244</v>
      </c>
      <c r="K151" s="32">
        <v>50</v>
      </c>
    </row>
    <row r="152" spans="1:11" x14ac:dyDescent="0.2">
      <c r="A152" s="11"/>
      <c r="B152" s="11"/>
      <c r="C152" s="11"/>
      <c r="D152" s="11"/>
      <c r="E152" s="11"/>
      <c r="F152" s="12">
        <v>41935</v>
      </c>
      <c r="G152" s="11" t="s">
        <v>358</v>
      </c>
      <c r="H152" s="11" t="s">
        <v>132</v>
      </c>
      <c r="I152" s="11" t="s">
        <v>69</v>
      </c>
      <c r="J152" s="11" t="s">
        <v>262</v>
      </c>
      <c r="K152" s="32">
        <v>300</v>
      </c>
    </row>
    <row r="153" spans="1:11" x14ac:dyDescent="0.2">
      <c r="A153" s="11"/>
      <c r="B153" s="11"/>
      <c r="C153" s="11"/>
      <c r="D153" s="11"/>
      <c r="E153" s="11"/>
      <c r="F153" s="12">
        <v>41937</v>
      </c>
      <c r="G153" s="11" t="s">
        <v>396</v>
      </c>
      <c r="H153" s="11" t="s">
        <v>169</v>
      </c>
      <c r="I153" s="11" t="s">
        <v>28</v>
      </c>
      <c r="J153" s="11" t="s">
        <v>290</v>
      </c>
      <c r="K153" s="32">
        <v>100</v>
      </c>
    </row>
    <row r="154" spans="1:11" x14ac:dyDescent="0.2">
      <c r="A154" s="11"/>
      <c r="B154" s="11"/>
      <c r="C154" s="11"/>
      <c r="D154" s="11"/>
      <c r="E154" s="11"/>
      <c r="F154" s="12">
        <v>41948</v>
      </c>
      <c r="G154" s="11" t="s">
        <v>373</v>
      </c>
      <c r="H154" s="11" t="s">
        <v>154</v>
      </c>
      <c r="I154" s="11" t="s">
        <v>64</v>
      </c>
      <c r="J154" s="11" t="s">
        <v>278</v>
      </c>
      <c r="K154" s="32">
        <v>100</v>
      </c>
    </row>
    <row r="155" spans="1:11" x14ac:dyDescent="0.2">
      <c r="A155" s="11"/>
      <c r="B155" s="11"/>
      <c r="C155" s="11"/>
      <c r="D155" s="11"/>
      <c r="E155" s="11"/>
      <c r="F155" s="12">
        <v>41948</v>
      </c>
      <c r="G155" s="11" t="s">
        <v>346</v>
      </c>
      <c r="H155" s="11" t="s">
        <v>133</v>
      </c>
      <c r="I155" s="11" t="s">
        <v>62</v>
      </c>
      <c r="J155" s="11" t="s">
        <v>251</v>
      </c>
      <c r="K155" s="32">
        <v>32</v>
      </c>
    </row>
    <row r="156" spans="1:11" x14ac:dyDescent="0.2">
      <c r="A156" s="11"/>
      <c r="B156" s="11"/>
      <c r="C156" s="11"/>
      <c r="D156" s="11"/>
      <c r="E156" s="11"/>
      <c r="F156" s="12">
        <v>41948</v>
      </c>
      <c r="G156" s="11" t="s">
        <v>430</v>
      </c>
      <c r="H156" s="11" t="s">
        <v>190</v>
      </c>
      <c r="I156" s="11" t="s">
        <v>173</v>
      </c>
      <c r="J156" s="11" t="s">
        <v>291</v>
      </c>
      <c r="K156" s="32">
        <v>100</v>
      </c>
    </row>
    <row r="157" spans="1:11" x14ac:dyDescent="0.2">
      <c r="A157" s="11"/>
      <c r="B157" s="11"/>
      <c r="C157" s="11"/>
      <c r="D157" s="11"/>
      <c r="E157" s="11"/>
      <c r="F157" s="12">
        <v>41961</v>
      </c>
      <c r="G157" s="11" t="s">
        <v>402</v>
      </c>
      <c r="H157" s="11" t="s">
        <v>175</v>
      </c>
      <c r="I157" s="11" t="s">
        <v>79</v>
      </c>
      <c r="J157" s="11" t="s">
        <v>267</v>
      </c>
      <c r="K157" s="32">
        <v>200</v>
      </c>
    </row>
    <row r="158" spans="1:11" x14ac:dyDescent="0.2">
      <c r="A158" s="11"/>
      <c r="B158" s="11"/>
      <c r="C158" s="11"/>
      <c r="D158" s="11"/>
      <c r="E158" s="11"/>
      <c r="F158" s="12">
        <v>41979</v>
      </c>
      <c r="G158" s="11" t="s">
        <v>431</v>
      </c>
      <c r="H158" s="11" t="s">
        <v>191</v>
      </c>
      <c r="I158" s="11" t="s">
        <v>91</v>
      </c>
      <c r="J158" s="11" t="s">
        <v>266</v>
      </c>
      <c r="K158" s="32">
        <v>200</v>
      </c>
    </row>
    <row r="159" spans="1:11" x14ac:dyDescent="0.2">
      <c r="A159" s="11"/>
      <c r="B159" s="11"/>
      <c r="C159" s="11"/>
      <c r="D159" s="11"/>
      <c r="E159" s="11"/>
      <c r="F159" s="12">
        <v>41995</v>
      </c>
      <c r="G159" s="11" t="s">
        <v>365</v>
      </c>
      <c r="H159" s="11" t="s">
        <v>152</v>
      </c>
      <c r="I159" s="11" t="s">
        <v>79</v>
      </c>
      <c r="J159" s="11" t="s">
        <v>267</v>
      </c>
      <c r="K159" s="32">
        <v>175</v>
      </c>
    </row>
    <row r="160" spans="1:11" x14ac:dyDescent="0.2">
      <c r="A160" s="11"/>
      <c r="B160" s="11"/>
      <c r="C160" s="11"/>
      <c r="D160" s="11"/>
      <c r="E160" s="11"/>
      <c r="F160" s="12">
        <v>41995</v>
      </c>
      <c r="G160" s="11" t="s">
        <v>348</v>
      </c>
      <c r="H160" s="11" t="s">
        <v>148</v>
      </c>
      <c r="I160" s="11" t="s">
        <v>75</v>
      </c>
      <c r="J160" s="11" t="s">
        <v>253</v>
      </c>
      <c r="K160" s="32">
        <v>60</v>
      </c>
    </row>
    <row r="161" spans="1:11" x14ac:dyDescent="0.2">
      <c r="A161" s="11"/>
      <c r="B161" s="11"/>
      <c r="C161" s="11"/>
      <c r="D161" s="11"/>
      <c r="E161" s="11"/>
      <c r="F161" s="12">
        <v>42011</v>
      </c>
      <c r="G161" s="11" t="s">
        <v>377</v>
      </c>
      <c r="H161" s="11" t="s">
        <v>157</v>
      </c>
      <c r="I161" s="11" t="s">
        <v>78</v>
      </c>
      <c r="J161" s="11" t="s">
        <v>280</v>
      </c>
      <c r="K161" s="32">
        <v>200</v>
      </c>
    </row>
    <row r="162" spans="1:11" x14ac:dyDescent="0.2">
      <c r="A162" s="11"/>
      <c r="B162" s="11"/>
      <c r="C162" s="11"/>
      <c r="D162" s="11"/>
      <c r="E162" s="11"/>
      <c r="F162" s="12">
        <v>42056</v>
      </c>
      <c r="G162" s="11" t="s">
        <v>367</v>
      </c>
      <c r="H162" s="11" t="s">
        <v>217</v>
      </c>
      <c r="I162" s="11" t="s">
        <v>225</v>
      </c>
      <c r="J162" s="11" t="s">
        <v>269</v>
      </c>
      <c r="K162" s="32">
        <v>150</v>
      </c>
    </row>
    <row r="163" spans="1:11" x14ac:dyDescent="0.2">
      <c r="A163" s="11"/>
      <c r="B163" s="11"/>
      <c r="C163" s="11"/>
      <c r="D163" s="11"/>
      <c r="E163" s="11"/>
      <c r="F163" s="12">
        <v>42083</v>
      </c>
      <c r="G163" s="11" t="s">
        <v>410</v>
      </c>
      <c r="H163" s="11" t="s">
        <v>223</v>
      </c>
      <c r="I163" s="11" t="s">
        <v>298</v>
      </c>
      <c r="J163" s="11" t="s">
        <v>299</v>
      </c>
      <c r="K163" s="32">
        <v>100</v>
      </c>
    </row>
    <row r="164" spans="1:11" x14ac:dyDescent="0.2">
      <c r="A164" s="11"/>
      <c r="B164" s="11"/>
      <c r="C164" s="11"/>
      <c r="D164" s="11"/>
      <c r="E164" s="11"/>
      <c r="F164" s="12">
        <v>42145</v>
      </c>
      <c r="G164" s="11" t="s">
        <v>432</v>
      </c>
      <c r="H164" s="11" t="s">
        <v>312</v>
      </c>
      <c r="I164" s="11" t="s">
        <v>271</v>
      </c>
      <c r="J164" s="11" t="s">
        <v>272</v>
      </c>
      <c r="K164" s="32">
        <v>200</v>
      </c>
    </row>
    <row r="165" spans="1:11" x14ac:dyDescent="0.2">
      <c r="A165" s="11"/>
      <c r="B165" s="11"/>
      <c r="C165" s="11"/>
      <c r="D165" s="11"/>
      <c r="E165" s="11"/>
      <c r="F165" s="12">
        <v>42145</v>
      </c>
      <c r="G165" s="11" t="s">
        <v>433</v>
      </c>
      <c r="H165" s="11" t="s">
        <v>313</v>
      </c>
      <c r="I165" s="11" t="s">
        <v>274</v>
      </c>
      <c r="J165" s="11" t="s">
        <v>275</v>
      </c>
      <c r="K165" s="32">
        <v>200</v>
      </c>
    </row>
    <row r="166" spans="1:11" x14ac:dyDescent="0.2">
      <c r="A166" s="11"/>
      <c r="B166" s="11"/>
      <c r="C166" s="11"/>
      <c r="D166" s="11"/>
      <c r="E166" s="11"/>
      <c r="F166" s="12">
        <v>42160</v>
      </c>
      <c r="G166" s="11" t="s">
        <v>434</v>
      </c>
      <c r="H166" s="11" t="s">
        <v>314</v>
      </c>
      <c r="I166" s="11" t="s">
        <v>74</v>
      </c>
      <c r="J166" s="11" t="s">
        <v>265</v>
      </c>
      <c r="K166" s="32">
        <v>244</v>
      </c>
    </row>
    <row r="167" spans="1:11" ht="13.5" thickBot="1" x14ac:dyDescent="0.25">
      <c r="A167" s="11"/>
      <c r="B167" s="11"/>
      <c r="C167" s="11"/>
      <c r="D167" s="11"/>
      <c r="E167" s="11"/>
      <c r="F167" s="12">
        <v>42161</v>
      </c>
      <c r="G167" s="11" t="s">
        <v>435</v>
      </c>
      <c r="H167" s="11" t="s">
        <v>315</v>
      </c>
      <c r="I167" s="11" t="s">
        <v>90</v>
      </c>
      <c r="J167" s="11" t="s">
        <v>242</v>
      </c>
      <c r="K167" s="31">
        <v>64</v>
      </c>
    </row>
    <row r="168" spans="1:11" x14ac:dyDescent="0.2">
      <c r="A168" s="11"/>
      <c r="B168" s="11"/>
      <c r="C168" s="11"/>
      <c r="D168" s="11" t="s">
        <v>48</v>
      </c>
      <c r="E168" s="11"/>
      <c r="F168" s="12"/>
      <c r="G168" s="11"/>
      <c r="H168" s="11"/>
      <c r="I168" s="11"/>
      <c r="J168" s="11"/>
      <c r="K168" s="32">
        <f>ROUND(SUM(K149:K167),5)</f>
        <v>2575</v>
      </c>
    </row>
    <row r="169" spans="1:11" x14ac:dyDescent="0.2">
      <c r="A169" s="8"/>
      <c r="B169" s="8"/>
      <c r="C169" s="8"/>
      <c r="D169" s="8" t="s">
        <v>117</v>
      </c>
      <c r="E169" s="8"/>
      <c r="F169" s="9"/>
      <c r="G169" s="8"/>
      <c r="H169" s="8"/>
      <c r="I169" s="8"/>
      <c r="J169" s="8"/>
      <c r="K169" s="43"/>
    </row>
    <row r="170" spans="1:11" x14ac:dyDescent="0.2">
      <c r="A170" s="11"/>
      <c r="B170" s="11"/>
      <c r="C170" s="11"/>
      <c r="D170" s="11"/>
      <c r="E170" s="11"/>
      <c r="F170" s="12">
        <v>41896</v>
      </c>
      <c r="G170" s="11" t="s">
        <v>355</v>
      </c>
      <c r="H170" s="11" t="s">
        <v>130</v>
      </c>
      <c r="I170" s="11" t="s">
        <v>103</v>
      </c>
      <c r="J170" s="11" t="s">
        <v>260</v>
      </c>
      <c r="K170" s="32">
        <v>100</v>
      </c>
    </row>
    <row r="171" spans="1:11" x14ac:dyDescent="0.2">
      <c r="A171" s="11"/>
      <c r="B171" s="11"/>
      <c r="C171" s="11"/>
      <c r="D171" s="11"/>
      <c r="E171" s="11"/>
      <c r="F171" s="12">
        <v>41906</v>
      </c>
      <c r="G171" s="11" t="s">
        <v>436</v>
      </c>
      <c r="H171" s="11" t="s">
        <v>131</v>
      </c>
      <c r="I171" s="11" t="s">
        <v>27</v>
      </c>
      <c r="J171" s="11" t="s">
        <v>244</v>
      </c>
      <c r="K171" s="32">
        <v>5</v>
      </c>
    </row>
    <row r="172" spans="1:11" x14ac:dyDescent="0.2">
      <c r="A172" s="11"/>
      <c r="B172" s="11"/>
      <c r="C172" s="11"/>
      <c r="D172" s="11"/>
      <c r="E172" s="11"/>
      <c r="F172" s="12">
        <v>41916</v>
      </c>
      <c r="G172" s="11" t="s">
        <v>340</v>
      </c>
      <c r="H172" s="11" t="s">
        <v>140</v>
      </c>
      <c r="I172" s="11" t="s">
        <v>22</v>
      </c>
      <c r="J172" s="11" t="s">
        <v>246</v>
      </c>
      <c r="K172" s="32">
        <v>100</v>
      </c>
    </row>
    <row r="173" spans="1:11" x14ac:dyDescent="0.2">
      <c r="A173" s="11"/>
      <c r="B173" s="11"/>
      <c r="C173" s="11"/>
      <c r="D173" s="11"/>
      <c r="E173" s="11"/>
      <c r="F173" s="12">
        <v>41937</v>
      </c>
      <c r="G173" s="11" t="s">
        <v>345</v>
      </c>
      <c r="H173" s="11" t="s">
        <v>145</v>
      </c>
      <c r="I173" s="11" t="s">
        <v>146</v>
      </c>
      <c r="J173" s="11" t="s">
        <v>250</v>
      </c>
      <c r="K173" s="32">
        <v>100</v>
      </c>
    </row>
    <row r="174" spans="1:11" x14ac:dyDescent="0.2">
      <c r="A174" s="11"/>
      <c r="B174" s="11"/>
      <c r="C174" s="11"/>
      <c r="D174" s="11"/>
      <c r="E174" s="11"/>
      <c r="F174" s="12">
        <v>41948</v>
      </c>
      <c r="G174" s="11" t="s">
        <v>346</v>
      </c>
      <c r="H174" s="11" t="s">
        <v>133</v>
      </c>
      <c r="I174" s="11" t="s">
        <v>62</v>
      </c>
      <c r="J174" s="11" t="s">
        <v>251</v>
      </c>
      <c r="K174" s="32">
        <v>25</v>
      </c>
    </row>
    <row r="175" spans="1:11" x14ac:dyDescent="0.2">
      <c r="A175" s="11"/>
      <c r="B175" s="11"/>
      <c r="C175" s="11"/>
      <c r="D175" s="11"/>
      <c r="E175" s="11"/>
      <c r="F175" s="12">
        <v>41961</v>
      </c>
      <c r="G175" s="11" t="s">
        <v>437</v>
      </c>
      <c r="H175" s="11" t="s">
        <v>192</v>
      </c>
      <c r="I175" s="11" t="s">
        <v>74</v>
      </c>
      <c r="J175" s="11" t="s">
        <v>265</v>
      </c>
      <c r="K175" s="32">
        <v>100</v>
      </c>
    </row>
    <row r="176" spans="1:11" x14ac:dyDescent="0.2">
      <c r="A176" s="11"/>
      <c r="B176" s="11"/>
      <c r="C176" s="11"/>
      <c r="D176" s="11"/>
      <c r="E176" s="11"/>
      <c r="F176" s="12">
        <v>41995</v>
      </c>
      <c r="G176" s="11" t="s">
        <v>365</v>
      </c>
      <c r="H176" s="11" t="s">
        <v>152</v>
      </c>
      <c r="I176" s="11" t="s">
        <v>79</v>
      </c>
      <c r="J176" s="11" t="s">
        <v>267</v>
      </c>
      <c r="K176" s="32">
        <v>100</v>
      </c>
    </row>
    <row r="177" spans="1:11" x14ac:dyDescent="0.2">
      <c r="A177" s="11"/>
      <c r="B177" s="11"/>
      <c r="C177" s="11"/>
      <c r="D177" s="11"/>
      <c r="E177" s="11"/>
      <c r="F177" s="12">
        <v>41995</v>
      </c>
      <c r="G177" s="11" t="s">
        <v>348</v>
      </c>
      <c r="H177" s="11" t="s">
        <v>148</v>
      </c>
      <c r="I177" s="11" t="s">
        <v>75</v>
      </c>
      <c r="J177" s="11" t="s">
        <v>253</v>
      </c>
      <c r="K177" s="32">
        <v>100</v>
      </c>
    </row>
    <row r="178" spans="1:11" x14ac:dyDescent="0.2">
      <c r="A178" s="11"/>
      <c r="B178" s="11"/>
      <c r="C178" s="11"/>
      <c r="D178" s="11"/>
      <c r="E178" s="11"/>
      <c r="F178" s="12">
        <v>42145</v>
      </c>
      <c r="G178" s="11" t="s">
        <v>438</v>
      </c>
      <c r="H178" s="11" t="s">
        <v>316</v>
      </c>
      <c r="I178" s="11" t="s">
        <v>271</v>
      </c>
      <c r="J178" s="11" t="s">
        <v>272</v>
      </c>
      <c r="K178" s="32">
        <v>100</v>
      </c>
    </row>
    <row r="179" spans="1:11" x14ac:dyDescent="0.2">
      <c r="A179" s="11"/>
      <c r="B179" s="11"/>
      <c r="C179" s="11"/>
      <c r="D179" s="11"/>
      <c r="E179" s="11"/>
      <c r="F179" s="12">
        <v>42161</v>
      </c>
      <c r="G179" s="11" t="s">
        <v>439</v>
      </c>
      <c r="H179" s="11" t="s">
        <v>317</v>
      </c>
      <c r="I179" s="11" t="s">
        <v>90</v>
      </c>
      <c r="J179" s="11" t="s">
        <v>242</v>
      </c>
      <c r="K179" s="32">
        <v>25</v>
      </c>
    </row>
    <row r="180" spans="1:11" ht="13.5" thickBot="1" x14ac:dyDescent="0.25">
      <c r="A180" s="11"/>
      <c r="B180" s="11"/>
      <c r="C180" s="11"/>
      <c r="D180" s="11"/>
      <c r="E180" s="11"/>
      <c r="F180" s="12">
        <v>42179</v>
      </c>
      <c r="G180" s="11" t="s">
        <v>370</v>
      </c>
      <c r="H180" s="11" t="s">
        <v>276</v>
      </c>
      <c r="I180" s="11" t="s">
        <v>111</v>
      </c>
      <c r="J180" s="11" t="s">
        <v>277</v>
      </c>
      <c r="K180" s="31">
        <v>200</v>
      </c>
    </row>
    <row r="181" spans="1:11" x14ac:dyDescent="0.2">
      <c r="A181" s="11"/>
      <c r="B181" s="11"/>
      <c r="C181" s="11"/>
      <c r="D181" s="11" t="s">
        <v>116</v>
      </c>
      <c r="E181" s="11"/>
      <c r="F181" s="12"/>
      <c r="G181" s="11"/>
      <c r="H181" s="11"/>
      <c r="I181" s="11"/>
      <c r="J181" s="11"/>
      <c r="K181" s="32">
        <f>ROUND(SUM(K169:K180),5)</f>
        <v>955</v>
      </c>
    </row>
    <row r="182" spans="1:11" x14ac:dyDescent="0.2">
      <c r="A182" s="8"/>
      <c r="B182" s="8"/>
      <c r="C182" s="8"/>
      <c r="D182" s="8" t="s">
        <v>49</v>
      </c>
      <c r="E182" s="8"/>
      <c r="F182" s="9"/>
      <c r="G182" s="8"/>
      <c r="H182" s="8"/>
      <c r="I182" s="8"/>
      <c r="J182" s="8"/>
      <c r="K182" s="43"/>
    </row>
    <row r="183" spans="1:11" x14ac:dyDescent="0.2">
      <c r="A183" s="11"/>
      <c r="B183" s="11"/>
      <c r="C183" s="11"/>
      <c r="D183" s="11"/>
      <c r="E183" s="11"/>
      <c r="F183" s="12">
        <v>41849</v>
      </c>
      <c r="G183" s="11" t="s">
        <v>353</v>
      </c>
      <c r="H183" s="11" t="s">
        <v>128</v>
      </c>
      <c r="I183" s="11" t="s">
        <v>61</v>
      </c>
      <c r="J183" s="11" t="s">
        <v>257</v>
      </c>
      <c r="K183" s="32">
        <v>200</v>
      </c>
    </row>
    <row r="184" spans="1:11" x14ac:dyDescent="0.2">
      <c r="A184" s="11"/>
      <c r="B184" s="11"/>
      <c r="C184" s="11"/>
      <c r="D184" s="11"/>
      <c r="E184" s="11"/>
      <c r="F184" s="12">
        <v>41856</v>
      </c>
      <c r="G184" s="11" t="s">
        <v>440</v>
      </c>
      <c r="H184" s="11" t="s">
        <v>193</v>
      </c>
      <c r="I184" s="11" t="s">
        <v>89</v>
      </c>
      <c r="J184" s="11" t="s">
        <v>259</v>
      </c>
      <c r="K184" s="32">
        <v>25</v>
      </c>
    </row>
    <row r="185" spans="1:11" x14ac:dyDescent="0.2">
      <c r="A185" s="11"/>
      <c r="B185" s="11"/>
      <c r="C185" s="11"/>
      <c r="D185" s="11"/>
      <c r="E185" s="11"/>
      <c r="F185" s="12">
        <v>41896</v>
      </c>
      <c r="G185" s="11" t="s">
        <v>355</v>
      </c>
      <c r="H185" s="11" t="s">
        <v>130</v>
      </c>
      <c r="I185" s="11" t="s">
        <v>103</v>
      </c>
      <c r="J185" s="11" t="s">
        <v>260</v>
      </c>
      <c r="K185" s="32">
        <v>100</v>
      </c>
    </row>
    <row r="186" spans="1:11" x14ac:dyDescent="0.2">
      <c r="A186" s="11"/>
      <c r="B186" s="11"/>
      <c r="C186" s="11"/>
      <c r="D186" s="11"/>
      <c r="E186" s="11"/>
      <c r="F186" s="12">
        <v>41906</v>
      </c>
      <c r="G186" s="11" t="s">
        <v>441</v>
      </c>
      <c r="H186" s="11" t="s">
        <v>131</v>
      </c>
      <c r="I186" s="11" t="s">
        <v>27</v>
      </c>
      <c r="J186" s="11" t="s">
        <v>244</v>
      </c>
      <c r="K186" s="32">
        <v>50</v>
      </c>
    </row>
    <row r="187" spans="1:11" x14ac:dyDescent="0.2">
      <c r="A187" s="11"/>
      <c r="B187" s="11"/>
      <c r="C187" s="11"/>
      <c r="D187" s="11"/>
      <c r="E187" s="11"/>
      <c r="F187" s="12">
        <v>41920</v>
      </c>
      <c r="G187" s="11" t="s">
        <v>357</v>
      </c>
      <c r="H187" s="11" t="s">
        <v>149</v>
      </c>
      <c r="I187" s="11" t="s">
        <v>58</v>
      </c>
      <c r="J187" s="11" t="s">
        <v>261</v>
      </c>
      <c r="K187" s="32">
        <v>100</v>
      </c>
    </row>
    <row r="188" spans="1:11" x14ac:dyDescent="0.2">
      <c r="A188" s="11"/>
      <c r="B188" s="11"/>
      <c r="C188" s="11"/>
      <c r="D188" s="11"/>
      <c r="E188" s="11"/>
      <c r="F188" s="12">
        <v>41948</v>
      </c>
      <c r="G188" s="11" t="s">
        <v>373</v>
      </c>
      <c r="H188" s="11" t="s">
        <v>154</v>
      </c>
      <c r="I188" s="11" t="s">
        <v>64</v>
      </c>
      <c r="J188" s="11" t="s">
        <v>278</v>
      </c>
      <c r="K188" s="32">
        <v>100</v>
      </c>
    </row>
    <row r="189" spans="1:11" x14ac:dyDescent="0.2">
      <c r="A189" s="11"/>
      <c r="B189" s="11"/>
      <c r="C189" s="11"/>
      <c r="D189" s="11"/>
      <c r="E189" s="11"/>
      <c r="F189" s="12">
        <v>41948</v>
      </c>
      <c r="G189" s="11" t="s">
        <v>346</v>
      </c>
      <c r="H189" s="11" t="s">
        <v>133</v>
      </c>
      <c r="I189" s="11" t="s">
        <v>62</v>
      </c>
      <c r="J189" s="11" t="s">
        <v>251</v>
      </c>
      <c r="K189" s="32">
        <v>50</v>
      </c>
    </row>
    <row r="190" spans="1:11" x14ac:dyDescent="0.2">
      <c r="A190" s="11"/>
      <c r="B190" s="11"/>
      <c r="C190" s="11"/>
      <c r="D190" s="11"/>
      <c r="E190" s="11"/>
      <c r="F190" s="12">
        <v>41948</v>
      </c>
      <c r="G190" s="11" t="s">
        <v>442</v>
      </c>
      <c r="H190" s="11" t="s">
        <v>194</v>
      </c>
      <c r="I190" s="11" t="s">
        <v>88</v>
      </c>
      <c r="J190" s="11" t="s">
        <v>279</v>
      </c>
      <c r="K190" s="32">
        <v>100</v>
      </c>
    </row>
    <row r="191" spans="1:11" x14ac:dyDescent="0.2">
      <c r="A191" s="11"/>
      <c r="B191" s="11"/>
      <c r="C191" s="11"/>
      <c r="D191" s="11"/>
      <c r="E191" s="11"/>
      <c r="F191" s="12">
        <v>41960</v>
      </c>
      <c r="G191" s="11" t="s">
        <v>361</v>
      </c>
      <c r="H191" s="11" t="s">
        <v>135</v>
      </c>
      <c r="I191" s="11" t="s">
        <v>70</v>
      </c>
      <c r="J191" s="11" t="s">
        <v>263</v>
      </c>
      <c r="K191" s="32">
        <v>150</v>
      </c>
    </row>
    <row r="192" spans="1:11" x14ac:dyDescent="0.2">
      <c r="A192" s="11"/>
      <c r="B192" s="11"/>
      <c r="C192" s="11"/>
      <c r="D192" s="11"/>
      <c r="E192" s="11"/>
      <c r="F192" s="12">
        <v>41961</v>
      </c>
      <c r="G192" s="11" t="s">
        <v>362</v>
      </c>
      <c r="H192" s="11" t="s">
        <v>137</v>
      </c>
      <c r="I192" s="11" t="s">
        <v>92</v>
      </c>
      <c r="J192" s="11" t="s">
        <v>264</v>
      </c>
      <c r="K192" s="32">
        <v>100</v>
      </c>
    </row>
    <row r="193" spans="1:11" x14ac:dyDescent="0.2">
      <c r="A193" s="11"/>
      <c r="B193" s="11"/>
      <c r="C193" s="11"/>
      <c r="D193" s="11"/>
      <c r="E193" s="11"/>
      <c r="F193" s="12">
        <v>41979</v>
      </c>
      <c r="G193" s="11" t="s">
        <v>443</v>
      </c>
      <c r="H193" s="11" t="s">
        <v>195</v>
      </c>
      <c r="I193" s="11" t="s">
        <v>91</v>
      </c>
      <c r="J193" s="11" t="s">
        <v>266</v>
      </c>
      <c r="K193" s="32">
        <v>500</v>
      </c>
    </row>
    <row r="194" spans="1:11" x14ac:dyDescent="0.2">
      <c r="A194" s="11"/>
      <c r="B194" s="11"/>
      <c r="C194" s="11"/>
      <c r="D194" s="11"/>
      <c r="E194" s="11"/>
      <c r="F194" s="12">
        <v>41995</v>
      </c>
      <c r="G194" s="11" t="s">
        <v>348</v>
      </c>
      <c r="H194" s="11" t="s">
        <v>148</v>
      </c>
      <c r="I194" s="11" t="s">
        <v>75</v>
      </c>
      <c r="J194" s="11" t="s">
        <v>253</v>
      </c>
      <c r="K194" s="32">
        <v>100</v>
      </c>
    </row>
    <row r="195" spans="1:11" x14ac:dyDescent="0.2">
      <c r="A195" s="11"/>
      <c r="B195" s="11"/>
      <c r="C195" s="11"/>
      <c r="D195" s="11"/>
      <c r="E195" s="11"/>
      <c r="F195" s="12">
        <v>41995</v>
      </c>
      <c r="G195" s="11" t="s">
        <v>444</v>
      </c>
      <c r="H195" s="11" t="s">
        <v>196</v>
      </c>
      <c r="I195" s="11" t="s">
        <v>74</v>
      </c>
      <c r="J195" s="11" t="s">
        <v>265</v>
      </c>
      <c r="K195" s="32">
        <v>100</v>
      </c>
    </row>
    <row r="196" spans="1:11" x14ac:dyDescent="0.2">
      <c r="A196" s="11"/>
      <c r="B196" s="11"/>
      <c r="C196" s="11"/>
      <c r="D196" s="11"/>
      <c r="E196" s="11"/>
      <c r="F196" s="12">
        <v>42011</v>
      </c>
      <c r="G196" s="11" t="s">
        <v>377</v>
      </c>
      <c r="H196" s="11" t="s">
        <v>157</v>
      </c>
      <c r="I196" s="11" t="s">
        <v>78</v>
      </c>
      <c r="J196" s="11" t="s">
        <v>280</v>
      </c>
      <c r="K196" s="32">
        <v>100</v>
      </c>
    </row>
    <row r="197" spans="1:11" x14ac:dyDescent="0.2">
      <c r="A197" s="11"/>
      <c r="B197" s="11"/>
      <c r="C197" s="11"/>
      <c r="D197" s="11"/>
      <c r="E197" s="11"/>
      <c r="F197" s="12">
        <v>42098</v>
      </c>
      <c r="G197" s="11" t="s">
        <v>445</v>
      </c>
      <c r="H197" s="11" t="s">
        <v>226</v>
      </c>
      <c r="I197" s="11" t="s">
        <v>67</v>
      </c>
      <c r="J197" s="11"/>
      <c r="K197" s="32">
        <v>100</v>
      </c>
    </row>
    <row r="198" spans="1:11" x14ac:dyDescent="0.2">
      <c r="A198" s="11"/>
      <c r="B198" s="11"/>
      <c r="C198" s="11"/>
      <c r="D198" s="11"/>
      <c r="E198" s="11"/>
      <c r="F198" s="12">
        <v>42098</v>
      </c>
      <c r="G198" s="11" t="s">
        <v>446</v>
      </c>
      <c r="H198" s="11" t="s">
        <v>219</v>
      </c>
      <c r="I198" s="11" t="s">
        <v>59</v>
      </c>
      <c r="J198" s="11" t="s">
        <v>281</v>
      </c>
      <c r="K198" s="32">
        <v>100</v>
      </c>
    </row>
    <row r="199" spans="1:11" x14ac:dyDescent="0.2">
      <c r="A199" s="11"/>
      <c r="B199" s="11"/>
      <c r="C199" s="11"/>
      <c r="D199" s="11"/>
      <c r="E199" s="11"/>
      <c r="F199" s="12">
        <v>42115</v>
      </c>
      <c r="G199" s="11" t="s">
        <v>447</v>
      </c>
      <c r="H199" s="11" t="s">
        <v>227</v>
      </c>
      <c r="I199" s="11" t="s">
        <v>301</v>
      </c>
      <c r="J199" s="11"/>
      <c r="K199" s="32">
        <v>200</v>
      </c>
    </row>
    <row r="200" spans="1:11" x14ac:dyDescent="0.2">
      <c r="A200" s="11"/>
      <c r="B200" s="11"/>
      <c r="C200" s="11"/>
      <c r="D200" s="11"/>
      <c r="E200" s="11"/>
      <c r="F200" s="12">
        <v>42151</v>
      </c>
      <c r="G200" s="11" t="s">
        <v>448</v>
      </c>
      <c r="H200" s="11" t="s">
        <v>318</v>
      </c>
      <c r="I200" s="11" t="s">
        <v>24</v>
      </c>
      <c r="J200" s="11" t="s">
        <v>288</v>
      </c>
      <c r="K200" s="32">
        <v>100</v>
      </c>
    </row>
    <row r="201" spans="1:11" ht="13.5" thickBot="1" x14ac:dyDescent="0.25">
      <c r="A201" s="11"/>
      <c r="B201" s="11"/>
      <c r="C201" s="11"/>
      <c r="D201" s="11"/>
      <c r="E201" s="11"/>
      <c r="F201" s="12">
        <v>42160</v>
      </c>
      <c r="G201" s="11" t="s">
        <v>449</v>
      </c>
      <c r="H201" s="11" t="s">
        <v>319</v>
      </c>
      <c r="I201" s="11" t="s">
        <v>74</v>
      </c>
      <c r="J201" s="11" t="s">
        <v>265</v>
      </c>
      <c r="K201" s="31">
        <v>250</v>
      </c>
    </row>
    <row r="202" spans="1:11" x14ac:dyDescent="0.2">
      <c r="A202" s="11"/>
      <c r="B202" s="11"/>
      <c r="C202" s="11"/>
      <c r="D202" s="11" t="s">
        <v>50</v>
      </c>
      <c r="E202" s="11"/>
      <c r="F202" s="12"/>
      <c r="G202" s="11"/>
      <c r="H202" s="11"/>
      <c r="I202" s="11"/>
      <c r="J202" s="11"/>
      <c r="K202" s="32">
        <f>ROUND(SUM(K182:K201),5)</f>
        <v>2525</v>
      </c>
    </row>
    <row r="203" spans="1:11" x14ac:dyDescent="0.2">
      <c r="A203" s="8"/>
      <c r="B203" s="8"/>
      <c r="C203" s="8"/>
      <c r="D203" s="8" t="s">
        <v>115</v>
      </c>
      <c r="E203" s="8"/>
      <c r="F203" s="9"/>
      <c r="G203" s="8"/>
      <c r="H203" s="8"/>
      <c r="I203" s="8"/>
      <c r="J203" s="8"/>
      <c r="K203" s="43"/>
    </row>
    <row r="204" spans="1:11" x14ac:dyDescent="0.2">
      <c r="A204" s="11"/>
      <c r="B204" s="11"/>
      <c r="C204" s="11"/>
      <c r="D204" s="11"/>
      <c r="E204" s="11"/>
      <c r="F204" s="12">
        <v>41849</v>
      </c>
      <c r="G204" s="11" t="s">
        <v>353</v>
      </c>
      <c r="H204" s="11" t="s">
        <v>128</v>
      </c>
      <c r="I204" s="11" t="s">
        <v>61</v>
      </c>
      <c r="J204" s="11" t="s">
        <v>257</v>
      </c>
      <c r="K204" s="32">
        <v>300</v>
      </c>
    </row>
    <row r="205" spans="1:11" x14ac:dyDescent="0.2">
      <c r="A205" s="11"/>
      <c r="B205" s="11"/>
      <c r="C205" s="11"/>
      <c r="D205" s="11"/>
      <c r="E205" s="11"/>
      <c r="F205" s="12">
        <v>41896</v>
      </c>
      <c r="G205" s="11" t="s">
        <v>355</v>
      </c>
      <c r="H205" s="11" t="s">
        <v>130</v>
      </c>
      <c r="I205" s="11" t="s">
        <v>103</v>
      </c>
      <c r="J205" s="11" t="s">
        <v>260</v>
      </c>
      <c r="K205" s="32">
        <v>100</v>
      </c>
    </row>
    <row r="206" spans="1:11" x14ac:dyDescent="0.2">
      <c r="A206" s="11"/>
      <c r="B206" s="11"/>
      <c r="C206" s="11"/>
      <c r="D206" s="11"/>
      <c r="E206" s="11"/>
      <c r="F206" s="12">
        <v>41906</v>
      </c>
      <c r="G206" s="11" t="s">
        <v>450</v>
      </c>
      <c r="H206" s="11" t="s">
        <v>131</v>
      </c>
      <c r="I206" s="11" t="s">
        <v>27</v>
      </c>
      <c r="J206" s="11" t="s">
        <v>244</v>
      </c>
      <c r="K206" s="32">
        <v>25</v>
      </c>
    </row>
    <row r="207" spans="1:11" x14ac:dyDescent="0.2">
      <c r="A207" s="11"/>
      <c r="B207" s="11"/>
      <c r="C207" s="11"/>
      <c r="D207" s="11"/>
      <c r="E207" s="11"/>
      <c r="F207" s="12">
        <v>41948</v>
      </c>
      <c r="G207" s="11" t="s">
        <v>373</v>
      </c>
      <c r="H207" s="11" t="s">
        <v>154</v>
      </c>
      <c r="I207" s="11" t="s">
        <v>64</v>
      </c>
      <c r="J207" s="11" t="s">
        <v>278</v>
      </c>
      <c r="K207" s="32">
        <v>100</v>
      </c>
    </row>
    <row r="208" spans="1:11" x14ac:dyDescent="0.2">
      <c r="A208" s="11"/>
      <c r="B208" s="11"/>
      <c r="C208" s="11"/>
      <c r="D208" s="11"/>
      <c r="E208" s="11"/>
      <c r="F208" s="12">
        <v>41961</v>
      </c>
      <c r="G208" s="11" t="s">
        <v>362</v>
      </c>
      <c r="H208" s="11" t="s">
        <v>137</v>
      </c>
      <c r="I208" s="11" t="s">
        <v>92</v>
      </c>
      <c r="J208" s="11" t="s">
        <v>264</v>
      </c>
      <c r="K208" s="32">
        <v>200</v>
      </c>
    </row>
    <row r="209" spans="1:11" x14ac:dyDescent="0.2">
      <c r="A209" s="11"/>
      <c r="B209" s="11"/>
      <c r="C209" s="11"/>
      <c r="D209" s="11"/>
      <c r="E209" s="11"/>
      <c r="F209" s="12">
        <v>41995</v>
      </c>
      <c r="G209" s="11" t="s">
        <v>348</v>
      </c>
      <c r="H209" s="11" t="s">
        <v>148</v>
      </c>
      <c r="I209" s="11" t="s">
        <v>75</v>
      </c>
      <c r="J209" s="11" t="s">
        <v>253</v>
      </c>
      <c r="K209" s="32">
        <v>180</v>
      </c>
    </row>
    <row r="210" spans="1:11" ht="13.5" thickBot="1" x14ac:dyDescent="0.25">
      <c r="A210" s="11"/>
      <c r="B210" s="11"/>
      <c r="C210" s="11"/>
      <c r="D210" s="11"/>
      <c r="E210" s="11"/>
      <c r="F210" s="12">
        <v>42179</v>
      </c>
      <c r="G210" s="11" t="s">
        <v>370</v>
      </c>
      <c r="H210" s="11" t="s">
        <v>276</v>
      </c>
      <c r="I210" s="11" t="s">
        <v>111</v>
      </c>
      <c r="J210" s="11" t="s">
        <v>277</v>
      </c>
      <c r="K210" s="31">
        <v>250</v>
      </c>
    </row>
    <row r="211" spans="1:11" x14ac:dyDescent="0.2">
      <c r="A211" s="11"/>
      <c r="B211" s="11"/>
      <c r="C211" s="11"/>
      <c r="D211" s="11" t="s">
        <v>51</v>
      </c>
      <c r="E211" s="11"/>
      <c r="F211" s="12"/>
      <c r="G211" s="11"/>
      <c r="H211" s="11"/>
      <c r="I211" s="11"/>
      <c r="J211" s="11"/>
      <c r="K211" s="32">
        <f>ROUND(SUM(K203:K210),5)</f>
        <v>1155</v>
      </c>
    </row>
    <row r="212" spans="1:11" x14ac:dyDescent="0.2">
      <c r="A212" s="8"/>
      <c r="B212" s="8"/>
      <c r="C212" s="8"/>
      <c r="D212" s="8" t="s">
        <v>52</v>
      </c>
      <c r="E212" s="8"/>
      <c r="F212" s="9"/>
      <c r="G212" s="8"/>
      <c r="H212" s="8"/>
      <c r="I212" s="8"/>
      <c r="J212" s="8"/>
      <c r="K212" s="43"/>
    </row>
    <row r="213" spans="1:11" x14ac:dyDescent="0.2">
      <c r="A213" s="11"/>
      <c r="B213" s="11"/>
      <c r="C213" s="11"/>
      <c r="D213" s="11"/>
      <c r="E213" s="11"/>
      <c r="F213" s="12">
        <v>41906</v>
      </c>
      <c r="G213" s="11" t="s">
        <v>451</v>
      </c>
      <c r="H213" s="11" t="s">
        <v>131</v>
      </c>
      <c r="I213" s="11" t="s">
        <v>27</v>
      </c>
      <c r="J213" s="11" t="s">
        <v>244</v>
      </c>
      <c r="K213" s="32">
        <v>300</v>
      </c>
    </row>
    <row r="214" spans="1:11" ht="13.5" thickBot="1" x14ac:dyDescent="0.25">
      <c r="A214" s="11"/>
      <c r="B214" s="11"/>
      <c r="C214" s="11"/>
      <c r="D214" s="11"/>
      <c r="E214" s="11"/>
      <c r="F214" s="12">
        <v>41961</v>
      </c>
      <c r="G214" s="11" t="s">
        <v>362</v>
      </c>
      <c r="H214" s="11" t="s">
        <v>137</v>
      </c>
      <c r="I214" s="11" t="s">
        <v>92</v>
      </c>
      <c r="J214" s="11" t="s">
        <v>264</v>
      </c>
      <c r="K214" s="31">
        <v>500</v>
      </c>
    </row>
    <row r="215" spans="1:11" x14ac:dyDescent="0.2">
      <c r="A215" s="11"/>
      <c r="B215" s="11"/>
      <c r="C215" s="11"/>
      <c r="D215" s="11" t="s">
        <v>53</v>
      </c>
      <c r="E215" s="11"/>
      <c r="F215" s="12"/>
      <c r="G215" s="11"/>
      <c r="H215" s="11"/>
      <c r="I215" s="11"/>
      <c r="J215" s="11"/>
      <c r="K215" s="32">
        <f>ROUND(SUM(K212:K214),5)</f>
        <v>800</v>
      </c>
    </row>
    <row r="216" spans="1:11" x14ac:dyDescent="0.2">
      <c r="A216" s="8"/>
      <c r="B216" s="8"/>
      <c r="C216" s="8"/>
      <c r="D216" s="8" t="s">
        <v>235</v>
      </c>
      <c r="E216" s="8"/>
      <c r="F216" s="9"/>
      <c r="G216" s="8"/>
      <c r="H216" s="8"/>
      <c r="I216" s="8"/>
      <c r="J216" s="8"/>
      <c r="K216" s="43"/>
    </row>
    <row r="217" spans="1:11" ht="13.5" thickBot="1" x14ac:dyDescent="0.25">
      <c r="A217" s="15"/>
      <c r="B217" s="15"/>
      <c r="C217" s="15"/>
      <c r="D217" s="15"/>
      <c r="E217" s="15"/>
      <c r="F217" s="12">
        <v>41913</v>
      </c>
      <c r="G217" s="11" t="s">
        <v>452</v>
      </c>
      <c r="H217" s="11"/>
      <c r="I217" s="11" t="s">
        <v>320</v>
      </c>
      <c r="J217" s="11"/>
      <c r="K217" s="31">
        <v>190.2</v>
      </c>
    </row>
    <row r="218" spans="1:11" x14ac:dyDescent="0.2">
      <c r="A218" s="11"/>
      <c r="B218" s="11"/>
      <c r="C218" s="11"/>
      <c r="D218" s="11" t="s">
        <v>321</v>
      </c>
      <c r="E218" s="11"/>
      <c r="F218" s="12"/>
      <c r="G218" s="11"/>
      <c r="H218" s="11"/>
      <c r="I218" s="11"/>
      <c r="J218" s="11"/>
      <c r="K218" s="32">
        <f>ROUND(SUM(K216:K217),5)</f>
        <v>190.2</v>
      </c>
    </row>
    <row r="219" spans="1:11" x14ac:dyDescent="0.2">
      <c r="A219" s="8"/>
      <c r="B219" s="8"/>
      <c r="C219" s="8"/>
      <c r="D219" s="8" t="s">
        <v>81</v>
      </c>
      <c r="E219" s="8"/>
      <c r="F219" s="9"/>
      <c r="G219" s="8"/>
      <c r="H219" s="8"/>
      <c r="I219" s="8"/>
      <c r="J219" s="8"/>
      <c r="K219" s="43"/>
    </row>
    <row r="220" spans="1:11" x14ac:dyDescent="0.2">
      <c r="A220" s="11"/>
      <c r="B220" s="11"/>
      <c r="C220" s="11"/>
      <c r="D220" s="11"/>
      <c r="E220" s="11"/>
      <c r="F220" s="12">
        <v>41835</v>
      </c>
      <c r="G220" s="11" t="s">
        <v>453</v>
      </c>
      <c r="H220" s="11" t="s">
        <v>197</v>
      </c>
      <c r="I220" s="11" t="s">
        <v>67</v>
      </c>
      <c r="J220" s="11"/>
      <c r="K220" s="32">
        <v>50</v>
      </c>
    </row>
    <row r="221" spans="1:11" x14ac:dyDescent="0.2">
      <c r="A221" s="11"/>
      <c r="B221" s="11"/>
      <c r="C221" s="11"/>
      <c r="D221" s="11"/>
      <c r="E221" s="11"/>
      <c r="F221" s="12">
        <v>41836</v>
      </c>
      <c r="G221" s="11" t="s">
        <v>352</v>
      </c>
      <c r="H221" s="11" t="s">
        <v>127</v>
      </c>
      <c r="I221" s="11" t="s">
        <v>102</v>
      </c>
      <c r="J221" s="11" t="s">
        <v>258</v>
      </c>
      <c r="K221" s="32">
        <v>500</v>
      </c>
    </row>
    <row r="222" spans="1:11" x14ac:dyDescent="0.2">
      <c r="A222" s="11"/>
      <c r="B222" s="11"/>
      <c r="C222" s="11"/>
      <c r="D222" s="11"/>
      <c r="E222" s="11"/>
      <c r="F222" s="12">
        <v>41849</v>
      </c>
      <c r="G222" s="11" t="s">
        <v>353</v>
      </c>
      <c r="H222" s="11" t="s">
        <v>128</v>
      </c>
      <c r="I222" s="11" t="s">
        <v>61</v>
      </c>
      <c r="J222" s="11" t="s">
        <v>257</v>
      </c>
      <c r="K222" s="32">
        <v>50</v>
      </c>
    </row>
    <row r="223" spans="1:11" x14ac:dyDescent="0.2">
      <c r="A223" s="11"/>
      <c r="B223" s="11"/>
      <c r="C223" s="11"/>
      <c r="D223" s="11"/>
      <c r="E223" s="11"/>
      <c r="F223" s="12">
        <v>41856</v>
      </c>
      <c r="G223" s="11" t="s">
        <v>354</v>
      </c>
      <c r="H223" s="11" t="s">
        <v>129</v>
      </c>
      <c r="I223" s="11" t="s">
        <v>89</v>
      </c>
      <c r="J223" s="11" t="s">
        <v>259</v>
      </c>
      <c r="K223" s="32">
        <v>25</v>
      </c>
    </row>
    <row r="224" spans="1:11" x14ac:dyDescent="0.2">
      <c r="A224" s="11"/>
      <c r="B224" s="11"/>
      <c r="C224" s="11"/>
      <c r="D224" s="11"/>
      <c r="E224" s="11"/>
      <c r="F224" s="12">
        <v>41896</v>
      </c>
      <c r="G224" s="11" t="s">
        <v>390</v>
      </c>
      <c r="H224" s="11" t="s">
        <v>163</v>
      </c>
      <c r="I224" s="11" t="s">
        <v>59</v>
      </c>
      <c r="J224" s="11" t="s">
        <v>281</v>
      </c>
      <c r="K224" s="32">
        <v>500</v>
      </c>
    </row>
    <row r="225" spans="1:11" x14ac:dyDescent="0.2">
      <c r="A225" s="11"/>
      <c r="B225" s="11"/>
      <c r="C225" s="11"/>
      <c r="D225" s="11"/>
      <c r="E225" s="11"/>
      <c r="F225" s="12">
        <v>41896</v>
      </c>
      <c r="G225" s="11" t="s">
        <v>355</v>
      </c>
      <c r="H225" s="11" t="s">
        <v>130</v>
      </c>
      <c r="I225" s="11" t="s">
        <v>103</v>
      </c>
      <c r="J225" s="11" t="s">
        <v>260</v>
      </c>
      <c r="K225" s="32">
        <v>50</v>
      </c>
    </row>
    <row r="226" spans="1:11" x14ac:dyDescent="0.2">
      <c r="A226" s="11"/>
      <c r="B226" s="11"/>
      <c r="C226" s="11"/>
      <c r="D226" s="11"/>
      <c r="E226" s="11"/>
      <c r="F226" s="12">
        <v>41906</v>
      </c>
      <c r="G226" s="11" t="s">
        <v>454</v>
      </c>
      <c r="H226" s="11" t="s">
        <v>131</v>
      </c>
      <c r="I226" s="11" t="s">
        <v>27</v>
      </c>
      <c r="J226" s="11" t="s">
        <v>244</v>
      </c>
      <c r="K226" s="32">
        <v>25</v>
      </c>
    </row>
    <row r="227" spans="1:11" x14ac:dyDescent="0.2">
      <c r="A227" s="11"/>
      <c r="B227" s="11"/>
      <c r="C227" s="11"/>
      <c r="D227" s="11"/>
      <c r="E227" s="11"/>
      <c r="F227" s="12">
        <v>41935</v>
      </c>
      <c r="G227" s="11" t="s">
        <v>358</v>
      </c>
      <c r="H227" s="11" t="s">
        <v>132</v>
      </c>
      <c r="I227" s="11" t="s">
        <v>69</v>
      </c>
      <c r="J227" s="11" t="s">
        <v>262</v>
      </c>
      <c r="K227" s="32">
        <v>250</v>
      </c>
    </row>
    <row r="228" spans="1:11" x14ac:dyDescent="0.2">
      <c r="A228" s="11"/>
      <c r="B228" s="11"/>
      <c r="C228" s="11"/>
      <c r="D228" s="11"/>
      <c r="E228" s="11"/>
      <c r="F228" s="12">
        <v>41937</v>
      </c>
      <c r="G228" s="11" t="s">
        <v>344</v>
      </c>
      <c r="H228" s="11" t="s">
        <v>144</v>
      </c>
      <c r="I228" s="11" t="s">
        <v>60</v>
      </c>
      <c r="J228" s="11" t="s">
        <v>249</v>
      </c>
      <c r="K228" s="32">
        <v>200</v>
      </c>
    </row>
    <row r="229" spans="1:11" x14ac:dyDescent="0.2">
      <c r="A229" s="11"/>
      <c r="B229" s="11"/>
      <c r="C229" s="11"/>
      <c r="D229" s="11"/>
      <c r="E229" s="11"/>
      <c r="F229" s="12">
        <v>41937</v>
      </c>
      <c r="G229" s="11" t="s">
        <v>455</v>
      </c>
      <c r="H229" s="11" t="s">
        <v>198</v>
      </c>
      <c r="I229" s="11" t="s">
        <v>21</v>
      </c>
      <c r="J229" s="11" t="s">
        <v>255</v>
      </c>
      <c r="K229" s="32">
        <v>500</v>
      </c>
    </row>
    <row r="230" spans="1:11" x14ac:dyDescent="0.2">
      <c r="A230" s="11"/>
      <c r="B230" s="11"/>
      <c r="C230" s="11"/>
      <c r="D230" s="11"/>
      <c r="E230" s="11"/>
      <c r="F230" s="12">
        <v>41948</v>
      </c>
      <c r="G230" s="11" t="s">
        <v>360</v>
      </c>
      <c r="H230" s="11" t="s">
        <v>134</v>
      </c>
      <c r="I230" s="11" t="s">
        <v>71</v>
      </c>
      <c r="J230" s="11" t="s">
        <v>245</v>
      </c>
      <c r="K230" s="32">
        <v>50</v>
      </c>
    </row>
    <row r="231" spans="1:11" x14ac:dyDescent="0.2">
      <c r="A231" s="11"/>
      <c r="B231" s="11"/>
      <c r="C231" s="11"/>
      <c r="D231" s="11"/>
      <c r="E231" s="11"/>
      <c r="F231" s="12">
        <v>41948</v>
      </c>
      <c r="G231" s="11" t="s">
        <v>346</v>
      </c>
      <c r="H231" s="11" t="s">
        <v>133</v>
      </c>
      <c r="I231" s="11" t="s">
        <v>62</v>
      </c>
      <c r="J231" s="11" t="s">
        <v>251</v>
      </c>
      <c r="K231" s="32">
        <v>12.5</v>
      </c>
    </row>
    <row r="232" spans="1:11" x14ac:dyDescent="0.2">
      <c r="A232" s="11"/>
      <c r="B232" s="11"/>
      <c r="C232" s="11"/>
      <c r="D232" s="11"/>
      <c r="E232" s="11"/>
      <c r="F232" s="12">
        <v>41960</v>
      </c>
      <c r="G232" s="11" t="s">
        <v>361</v>
      </c>
      <c r="H232" s="11" t="s">
        <v>135</v>
      </c>
      <c r="I232" s="11" t="s">
        <v>70</v>
      </c>
      <c r="J232" s="11" t="s">
        <v>263</v>
      </c>
      <c r="K232" s="32">
        <v>50</v>
      </c>
    </row>
    <row r="233" spans="1:11" x14ac:dyDescent="0.2">
      <c r="A233" s="11"/>
      <c r="B233" s="11"/>
      <c r="C233" s="11"/>
      <c r="D233" s="11"/>
      <c r="E233" s="11"/>
      <c r="F233" s="12">
        <v>41961</v>
      </c>
      <c r="G233" s="11" t="s">
        <v>363</v>
      </c>
      <c r="H233" s="11" t="s">
        <v>136</v>
      </c>
      <c r="I233" s="11" t="s">
        <v>74</v>
      </c>
      <c r="J233" s="11" t="s">
        <v>265</v>
      </c>
      <c r="K233" s="32">
        <v>150</v>
      </c>
    </row>
    <row r="234" spans="1:11" x14ac:dyDescent="0.2">
      <c r="A234" s="11"/>
      <c r="B234" s="11"/>
      <c r="C234" s="11"/>
      <c r="D234" s="11"/>
      <c r="E234" s="11"/>
      <c r="F234" s="12">
        <v>41961</v>
      </c>
      <c r="G234" s="11" t="s">
        <v>362</v>
      </c>
      <c r="H234" s="11" t="s">
        <v>137</v>
      </c>
      <c r="I234" s="11" t="s">
        <v>92</v>
      </c>
      <c r="J234" s="11" t="s">
        <v>264</v>
      </c>
      <c r="K234" s="32">
        <v>50</v>
      </c>
    </row>
    <row r="235" spans="1:11" x14ac:dyDescent="0.2">
      <c r="A235" s="11"/>
      <c r="B235" s="11"/>
      <c r="C235" s="11"/>
      <c r="D235" s="11"/>
      <c r="E235" s="11"/>
      <c r="F235" s="12">
        <v>41979</v>
      </c>
      <c r="G235" s="11" t="s">
        <v>364</v>
      </c>
      <c r="H235" s="11" t="s">
        <v>138</v>
      </c>
      <c r="I235" s="11" t="s">
        <v>91</v>
      </c>
      <c r="J235" s="11" t="s">
        <v>266</v>
      </c>
      <c r="K235" s="32">
        <v>250</v>
      </c>
    </row>
    <row r="236" spans="1:11" x14ac:dyDescent="0.2">
      <c r="A236" s="11"/>
      <c r="B236" s="11"/>
      <c r="C236" s="11"/>
      <c r="D236" s="11"/>
      <c r="E236" s="11"/>
      <c r="F236" s="12">
        <v>42011</v>
      </c>
      <c r="G236" s="11" t="s">
        <v>377</v>
      </c>
      <c r="H236" s="11" t="s">
        <v>157</v>
      </c>
      <c r="I236" s="11" t="s">
        <v>78</v>
      </c>
      <c r="J236" s="11" t="s">
        <v>280</v>
      </c>
      <c r="K236" s="32">
        <v>50</v>
      </c>
    </row>
    <row r="237" spans="1:11" x14ac:dyDescent="0.2">
      <c r="A237" s="11"/>
      <c r="B237" s="11"/>
      <c r="C237" s="11"/>
      <c r="D237" s="11"/>
      <c r="E237" s="11"/>
      <c r="F237" s="12">
        <v>42035</v>
      </c>
      <c r="G237" s="11" t="s">
        <v>366</v>
      </c>
      <c r="H237" s="11" t="s">
        <v>216</v>
      </c>
      <c r="I237" s="11" t="s">
        <v>215</v>
      </c>
      <c r="J237" s="11" t="s">
        <v>268</v>
      </c>
      <c r="K237" s="32">
        <v>50</v>
      </c>
    </row>
    <row r="238" spans="1:11" x14ac:dyDescent="0.2">
      <c r="A238" s="11"/>
      <c r="B238" s="11"/>
      <c r="C238" s="11"/>
      <c r="D238" s="11"/>
      <c r="E238" s="11"/>
      <c r="F238" s="12">
        <v>42056</v>
      </c>
      <c r="G238" s="11" t="s">
        <v>367</v>
      </c>
      <c r="H238" s="11" t="s">
        <v>217</v>
      </c>
      <c r="I238" s="11" t="s">
        <v>225</v>
      </c>
      <c r="J238" s="11" t="s">
        <v>269</v>
      </c>
      <c r="K238" s="32">
        <v>250</v>
      </c>
    </row>
    <row r="239" spans="1:11" x14ac:dyDescent="0.2">
      <c r="A239" s="11"/>
      <c r="B239" s="11"/>
      <c r="C239" s="11"/>
      <c r="D239" s="11"/>
      <c r="E239" s="11"/>
      <c r="F239" s="12">
        <v>42145</v>
      </c>
      <c r="G239" s="11" t="s">
        <v>368</v>
      </c>
      <c r="H239" s="11" t="s">
        <v>270</v>
      </c>
      <c r="I239" s="11" t="s">
        <v>271</v>
      </c>
      <c r="J239" s="11" t="s">
        <v>272</v>
      </c>
      <c r="K239" s="32">
        <v>100</v>
      </c>
    </row>
    <row r="240" spans="1:11" ht="13.5" thickBot="1" x14ac:dyDescent="0.25">
      <c r="A240" s="11"/>
      <c r="B240" s="11"/>
      <c r="C240" s="11"/>
      <c r="D240" s="11"/>
      <c r="E240" s="11"/>
      <c r="F240" s="12">
        <v>42145</v>
      </c>
      <c r="G240" s="11" t="s">
        <v>369</v>
      </c>
      <c r="H240" s="11" t="s">
        <v>273</v>
      </c>
      <c r="I240" s="11" t="s">
        <v>274</v>
      </c>
      <c r="J240" s="11" t="s">
        <v>275</v>
      </c>
      <c r="K240" s="31">
        <v>37.5</v>
      </c>
    </row>
    <row r="241" spans="1:11" x14ac:dyDescent="0.2">
      <c r="A241" s="11"/>
      <c r="B241" s="11"/>
      <c r="C241" s="11"/>
      <c r="D241" s="11" t="s">
        <v>83</v>
      </c>
      <c r="E241" s="11"/>
      <c r="F241" s="12"/>
      <c r="G241" s="11"/>
      <c r="H241" s="11"/>
      <c r="I241" s="11"/>
      <c r="J241" s="11"/>
      <c r="K241" s="32">
        <f>ROUND(SUM(K219:K240),5)</f>
        <v>3200</v>
      </c>
    </row>
    <row r="242" spans="1:11" x14ac:dyDescent="0.2">
      <c r="A242" s="8"/>
      <c r="B242" s="8"/>
      <c r="C242" s="8"/>
      <c r="D242" s="8" t="s">
        <v>54</v>
      </c>
      <c r="E242" s="8"/>
      <c r="F242" s="9"/>
      <c r="G242" s="8"/>
      <c r="H242" s="8"/>
      <c r="I242" s="8"/>
      <c r="J242" s="8"/>
      <c r="K242" s="43"/>
    </row>
    <row r="243" spans="1:11" x14ac:dyDescent="0.2">
      <c r="A243" s="11"/>
      <c r="B243" s="11"/>
      <c r="C243" s="11"/>
      <c r="D243" s="11"/>
      <c r="E243" s="11"/>
      <c r="F243" s="12">
        <v>41849</v>
      </c>
      <c r="G243" s="11" t="s">
        <v>353</v>
      </c>
      <c r="H243" s="11" t="s">
        <v>128</v>
      </c>
      <c r="I243" s="11" t="s">
        <v>61</v>
      </c>
      <c r="J243" s="11" t="s">
        <v>257</v>
      </c>
      <c r="K243" s="32">
        <v>500</v>
      </c>
    </row>
    <row r="244" spans="1:11" x14ac:dyDescent="0.2">
      <c r="A244" s="11"/>
      <c r="B244" s="11"/>
      <c r="C244" s="11"/>
      <c r="D244" s="11"/>
      <c r="E244" s="11"/>
      <c r="F244" s="12">
        <v>41856</v>
      </c>
      <c r="G244" s="11" t="s">
        <v>456</v>
      </c>
      <c r="H244" s="11" t="s">
        <v>199</v>
      </c>
      <c r="I244" s="11" t="s">
        <v>89</v>
      </c>
      <c r="J244" s="11" t="s">
        <v>259</v>
      </c>
      <c r="K244" s="32">
        <v>100</v>
      </c>
    </row>
    <row r="245" spans="1:11" x14ac:dyDescent="0.2">
      <c r="A245" s="11"/>
      <c r="B245" s="11"/>
      <c r="C245" s="11"/>
      <c r="D245" s="11"/>
      <c r="E245" s="11"/>
      <c r="F245" s="12">
        <v>41906</v>
      </c>
      <c r="G245" s="11" t="s">
        <v>457</v>
      </c>
      <c r="H245" s="11" t="s">
        <v>131</v>
      </c>
      <c r="I245" s="11" t="s">
        <v>27</v>
      </c>
      <c r="J245" s="11" t="s">
        <v>244</v>
      </c>
      <c r="K245" s="32">
        <v>150</v>
      </c>
    </row>
    <row r="246" spans="1:11" x14ac:dyDescent="0.2">
      <c r="A246" s="11"/>
      <c r="B246" s="11"/>
      <c r="C246" s="11"/>
      <c r="D246" s="11"/>
      <c r="E246" s="11"/>
      <c r="F246" s="12">
        <v>41916</v>
      </c>
      <c r="G246" s="11" t="s">
        <v>340</v>
      </c>
      <c r="H246" s="11" t="s">
        <v>140</v>
      </c>
      <c r="I246" s="11" t="s">
        <v>22</v>
      </c>
      <c r="J246" s="11" t="s">
        <v>246</v>
      </c>
      <c r="K246" s="32">
        <v>150</v>
      </c>
    </row>
    <row r="247" spans="1:11" x14ac:dyDescent="0.2">
      <c r="A247" s="11"/>
      <c r="B247" s="11"/>
      <c r="C247" s="11"/>
      <c r="D247" s="11"/>
      <c r="E247" s="11"/>
      <c r="F247" s="12">
        <v>41995</v>
      </c>
      <c r="G247" s="11" t="s">
        <v>348</v>
      </c>
      <c r="H247" s="11" t="s">
        <v>148</v>
      </c>
      <c r="I247" s="11" t="s">
        <v>75</v>
      </c>
      <c r="J247" s="11" t="s">
        <v>253</v>
      </c>
      <c r="K247" s="32">
        <v>650</v>
      </c>
    </row>
    <row r="248" spans="1:11" x14ac:dyDescent="0.2">
      <c r="A248" s="11"/>
      <c r="B248" s="11"/>
      <c r="C248" s="11"/>
      <c r="D248" s="11"/>
      <c r="E248" s="11"/>
      <c r="F248" s="12">
        <v>42179</v>
      </c>
      <c r="G248" s="11" t="s">
        <v>370</v>
      </c>
      <c r="H248" s="11" t="s">
        <v>276</v>
      </c>
      <c r="I248" s="11" t="s">
        <v>111</v>
      </c>
      <c r="J248" s="11" t="s">
        <v>277</v>
      </c>
      <c r="K248" s="32">
        <v>250</v>
      </c>
    </row>
    <row r="249" spans="1:11" x14ac:dyDescent="0.2">
      <c r="A249" s="11"/>
      <c r="B249" s="11"/>
      <c r="C249" s="11"/>
      <c r="D249" s="11"/>
      <c r="E249" s="11"/>
      <c r="F249" s="12">
        <v>42179</v>
      </c>
      <c r="G249" s="11" t="s">
        <v>370</v>
      </c>
      <c r="H249" s="11" t="s">
        <v>276</v>
      </c>
      <c r="I249" s="11" t="s">
        <v>111</v>
      </c>
      <c r="J249" s="11" t="s">
        <v>277</v>
      </c>
      <c r="K249" s="32">
        <v>1200</v>
      </c>
    </row>
    <row r="250" spans="1:11" ht="13.5" thickBot="1" x14ac:dyDescent="0.25">
      <c r="A250" s="11"/>
      <c r="B250" s="11"/>
      <c r="C250" s="11"/>
      <c r="D250" s="11"/>
      <c r="E250" s="11"/>
      <c r="F250" s="12">
        <v>42183</v>
      </c>
      <c r="G250" s="11" t="s">
        <v>419</v>
      </c>
      <c r="H250" s="11" t="s">
        <v>309</v>
      </c>
      <c r="I250" s="11" t="s">
        <v>215</v>
      </c>
      <c r="J250" s="11" t="s">
        <v>268</v>
      </c>
      <c r="K250" s="31">
        <v>100</v>
      </c>
    </row>
    <row r="251" spans="1:11" x14ac:dyDescent="0.2">
      <c r="A251" s="11"/>
      <c r="B251" s="11"/>
      <c r="C251" s="11"/>
      <c r="D251" s="11" t="s">
        <v>55</v>
      </c>
      <c r="E251" s="11"/>
      <c r="F251" s="12"/>
      <c r="G251" s="11"/>
      <c r="H251" s="11"/>
      <c r="I251" s="11"/>
      <c r="J251" s="11"/>
      <c r="K251" s="32">
        <f>ROUND(SUM(K242:K250),5)</f>
        <v>3100</v>
      </c>
    </row>
    <row r="252" spans="1:11" x14ac:dyDescent="0.2">
      <c r="A252" s="8"/>
      <c r="B252" s="8"/>
      <c r="C252" s="8"/>
      <c r="D252" s="8" t="s">
        <v>56</v>
      </c>
      <c r="E252" s="8"/>
      <c r="F252" s="9"/>
      <c r="G252" s="8"/>
      <c r="H252" s="8"/>
      <c r="I252" s="8"/>
      <c r="J252" s="8"/>
      <c r="K252" s="43"/>
    </row>
    <row r="253" spans="1:11" x14ac:dyDescent="0.2">
      <c r="A253" s="11"/>
      <c r="B253" s="11"/>
      <c r="C253" s="11"/>
      <c r="D253" s="11"/>
      <c r="E253" s="11"/>
      <c r="F253" s="12">
        <v>41849</v>
      </c>
      <c r="G253" s="11" t="s">
        <v>353</v>
      </c>
      <c r="H253" s="11" t="s">
        <v>128</v>
      </c>
      <c r="I253" s="11" t="s">
        <v>61</v>
      </c>
      <c r="J253" s="11" t="s">
        <v>257</v>
      </c>
      <c r="K253" s="32">
        <v>200</v>
      </c>
    </row>
    <row r="254" spans="1:11" x14ac:dyDescent="0.2">
      <c r="A254" s="11"/>
      <c r="B254" s="11"/>
      <c r="C254" s="11"/>
      <c r="D254" s="11"/>
      <c r="E254" s="11"/>
      <c r="F254" s="12">
        <v>41896</v>
      </c>
      <c r="G254" s="11" t="s">
        <v>355</v>
      </c>
      <c r="H254" s="11" t="s">
        <v>130</v>
      </c>
      <c r="I254" s="11" t="s">
        <v>103</v>
      </c>
      <c r="J254" s="11" t="s">
        <v>260</v>
      </c>
      <c r="K254" s="32">
        <v>60</v>
      </c>
    </row>
    <row r="255" spans="1:11" x14ac:dyDescent="0.2">
      <c r="A255" s="11"/>
      <c r="B255" s="11"/>
      <c r="C255" s="11"/>
      <c r="D255" s="11"/>
      <c r="E255" s="11"/>
      <c r="F255" s="12">
        <v>41906</v>
      </c>
      <c r="G255" s="11" t="s">
        <v>458</v>
      </c>
      <c r="H255" s="11" t="s">
        <v>131</v>
      </c>
      <c r="I255" s="11" t="s">
        <v>27</v>
      </c>
      <c r="J255" s="11" t="s">
        <v>244</v>
      </c>
      <c r="K255" s="32">
        <v>25</v>
      </c>
    </row>
    <row r="256" spans="1:11" x14ac:dyDescent="0.2">
      <c r="A256" s="11"/>
      <c r="B256" s="11"/>
      <c r="C256" s="11"/>
      <c r="D256" s="11"/>
      <c r="E256" s="11"/>
      <c r="F256" s="12">
        <v>41916</v>
      </c>
      <c r="G256" s="11" t="s">
        <v>340</v>
      </c>
      <c r="H256" s="11" t="s">
        <v>140</v>
      </c>
      <c r="I256" s="11" t="s">
        <v>22</v>
      </c>
      <c r="J256" s="11" t="s">
        <v>246</v>
      </c>
      <c r="K256" s="32">
        <v>100</v>
      </c>
    </row>
    <row r="257" spans="1:11" x14ac:dyDescent="0.2">
      <c r="A257" s="11"/>
      <c r="B257" s="11"/>
      <c r="C257" s="11"/>
      <c r="D257" s="11"/>
      <c r="E257" s="11"/>
      <c r="F257" s="12">
        <v>41935</v>
      </c>
      <c r="G257" s="11" t="s">
        <v>358</v>
      </c>
      <c r="H257" s="11" t="s">
        <v>132</v>
      </c>
      <c r="I257" s="11" t="s">
        <v>69</v>
      </c>
      <c r="J257" s="11" t="s">
        <v>262</v>
      </c>
      <c r="K257" s="32">
        <v>200</v>
      </c>
    </row>
    <row r="258" spans="1:11" x14ac:dyDescent="0.2">
      <c r="A258" s="11"/>
      <c r="B258" s="11"/>
      <c r="C258" s="11"/>
      <c r="D258" s="11"/>
      <c r="E258" s="11"/>
      <c r="F258" s="12">
        <v>41937</v>
      </c>
      <c r="G258" s="11" t="s">
        <v>396</v>
      </c>
      <c r="H258" s="11" t="s">
        <v>169</v>
      </c>
      <c r="I258" s="11" t="s">
        <v>28</v>
      </c>
      <c r="J258" s="11" t="s">
        <v>290</v>
      </c>
      <c r="K258" s="32">
        <v>100</v>
      </c>
    </row>
    <row r="259" spans="1:11" x14ac:dyDescent="0.2">
      <c r="A259" s="11"/>
      <c r="B259" s="11"/>
      <c r="C259" s="11"/>
      <c r="D259" s="11"/>
      <c r="E259" s="11"/>
      <c r="F259" s="12">
        <v>41948</v>
      </c>
      <c r="G259" s="11" t="s">
        <v>373</v>
      </c>
      <c r="H259" s="11" t="s">
        <v>154</v>
      </c>
      <c r="I259" s="11" t="s">
        <v>64</v>
      </c>
      <c r="J259" s="11" t="s">
        <v>278</v>
      </c>
      <c r="K259" s="32">
        <v>100</v>
      </c>
    </row>
    <row r="260" spans="1:11" x14ac:dyDescent="0.2">
      <c r="A260" s="11"/>
      <c r="B260" s="11"/>
      <c r="C260" s="11"/>
      <c r="D260" s="11"/>
      <c r="E260" s="11"/>
      <c r="F260" s="12">
        <v>41948</v>
      </c>
      <c r="G260" s="11" t="s">
        <v>346</v>
      </c>
      <c r="H260" s="11" t="s">
        <v>133</v>
      </c>
      <c r="I260" s="11" t="s">
        <v>62</v>
      </c>
      <c r="J260" s="11" t="s">
        <v>251</v>
      </c>
      <c r="K260" s="32">
        <v>16</v>
      </c>
    </row>
    <row r="261" spans="1:11" x14ac:dyDescent="0.2">
      <c r="A261" s="11"/>
      <c r="B261" s="11"/>
      <c r="C261" s="11"/>
      <c r="D261" s="11"/>
      <c r="E261" s="11"/>
      <c r="F261" s="12">
        <v>41948</v>
      </c>
      <c r="G261" s="11" t="s">
        <v>459</v>
      </c>
      <c r="H261" s="11" t="s">
        <v>200</v>
      </c>
      <c r="I261" s="11" t="s">
        <v>88</v>
      </c>
      <c r="J261" s="11" t="s">
        <v>279</v>
      </c>
      <c r="K261" s="32">
        <v>46</v>
      </c>
    </row>
    <row r="262" spans="1:11" x14ac:dyDescent="0.2">
      <c r="A262" s="11"/>
      <c r="B262" s="11"/>
      <c r="C262" s="11"/>
      <c r="D262" s="11"/>
      <c r="E262" s="11"/>
      <c r="F262" s="12">
        <v>41960</v>
      </c>
      <c r="G262" s="11" t="s">
        <v>361</v>
      </c>
      <c r="H262" s="11" t="s">
        <v>135</v>
      </c>
      <c r="I262" s="11" t="s">
        <v>70</v>
      </c>
      <c r="J262" s="11" t="s">
        <v>263</v>
      </c>
      <c r="K262" s="32">
        <v>25</v>
      </c>
    </row>
    <row r="263" spans="1:11" x14ac:dyDescent="0.2">
      <c r="A263" s="11"/>
      <c r="B263" s="11"/>
      <c r="C263" s="11"/>
      <c r="D263" s="11"/>
      <c r="E263" s="11"/>
      <c r="F263" s="12">
        <v>41995</v>
      </c>
      <c r="G263" s="11" t="s">
        <v>348</v>
      </c>
      <c r="H263" s="11" t="s">
        <v>148</v>
      </c>
      <c r="I263" s="11" t="s">
        <v>75</v>
      </c>
      <c r="J263" s="11" t="s">
        <v>253</v>
      </c>
      <c r="K263" s="32">
        <v>100</v>
      </c>
    </row>
    <row r="264" spans="1:11" x14ac:dyDescent="0.2">
      <c r="A264" s="11"/>
      <c r="B264" s="11"/>
      <c r="C264" s="11"/>
      <c r="D264" s="11"/>
      <c r="E264" s="11"/>
      <c r="F264" s="12">
        <v>41995</v>
      </c>
      <c r="G264" s="11" t="s">
        <v>460</v>
      </c>
      <c r="H264" s="11" t="s">
        <v>201</v>
      </c>
      <c r="I264" s="11" t="s">
        <v>74</v>
      </c>
      <c r="J264" s="11" t="s">
        <v>265</v>
      </c>
      <c r="K264" s="32">
        <v>122</v>
      </c>
    </row>
    <row r="265" spans="1:11" x14ac:dyDescent="0.2">
      <c r="A265" s="11"/>
      <c r="B265" s="11"/>
      <c r="C265" s="11"/>
      <c r="D265" s="11"/>
      <c r="E265" s="11"/>
      <c r="F265" s="12">
        <v>42083</v>
      </c>
      <c r="G265" s="11" t="s">
        <v>461</v>
      </c>
      <c r="H265" s="11" t="s">
        <v>229</v>
      </c>
      <c r="I265" s="11" t="s">
        <v>230</v>
      </c>
      <c r="J265" s="11" t="s">
        <v>296</v>
      </c>
      <c r="K265" s="32">
        <v>300</v>
      </c>
    </row>
    <row r="266" spans="1:11" x14ac:dyDescent="0.2">
      <c r="A266" s="11"/>
      <c r="B266" s="11"/>
      <c r="C266" s="11"/>
      <c r="D266" s="11"/>
      <c r="E266" s="11"/>
      <c r="F266" s="12">
        <v>42115</v>
      </c>
      <c r="G266" s="11" t="s">
        <v>462</v>
      </c>
      <c r="H266" s="11" t="s">
        <v>228</v>
      </c>
      <c r="I266" s="11" t="s">
        <v>301</v>
      </c>
      <c r="J266" s="11"/>
      <c r="K266" s="32">
        <v>100</v>
      </c>
    </row>
    <row r="267" spans="1:11" x14ac:dyDescent="0.2">
      <c r="A267" s="11"/>
      <c r="B267" s="11"/>
      <c r="C267" s="11"/>
      <c r="D267" s="11"/>
      <c r="E267" s="11"/>
      <c r="F267" s="12">
        <v>42145</v>
      </c>
      <c r="G267" s="11" t="s">
        <v>369</v>
      </c>
      <c r="H267" s="11" t="s">
        <v>273</v>
      </c>
      <c r="I267" s="11" t="s">
        <v>274</v>
      </c>
      <c r="J267" s="11" t="s">
        <v>275</v>
      </c>
      <c r="K267" s="32">
        <v>75</v>
      </c>
    </row>
    <row r="268" spans="1:11" x14ac:dyDescent="0.2">
      <c r="A268" s="11"/>
      <c r="B268" s="11"/>
      <c r="C268" s="11"/>
      <c r="D268" s="11"/>
      <c r="E268" s="11"/>
      <c r="F268" s="12">
        <v>42161</v>
      </c>
      <c r="G268" s="11" t="s">
        <v>463</v>
      </c>
      <c r="H268" s="11" t="s">
        <v>322</v>
      </c>
      <c r="I268" s="11" t="s">
        <v>90</v>
      </c>
      <c r="J268" s="11" t="s">
        <v>242</v>
      </c>
      <c r="K268" s="32">
        <v>50</v>
      </c>
    </row>
    <row r="269" spans="1:11" x14ac:dyDescent="0.2">
      <c r="A269" s="11"/>
      <c r="B269" s="11"/>
      <c r="C269" s="11"/>
      <c r="D269" s="11"/>
      <c r="E269" s="11"/>
      <c r="F269" s="12">
        <v>42183</v>
      </c>
      <c r="G269" s="11" t="s">
        <v>419</v>
      </c>
      <c r="H269" s="11" t="s">
        <v>309</v>
      </c>
      <c r="I269" s="11" t="s">
        <v>215</v>
      </c>
      <c r="J269" s="11" t="s">
        <v>268</v>
      </c>
      <c r="K269" s="32">
        <v>25</v>
      </c>
    </row>
    <row r="270" spans="1:11" ht="13.5" thickBot="1" x14ac:dyDescent="0.25">
      <c r="A270" s="11"/>
      <c r="B270" s="11"/>
      <c r="C270" s="11"/>
      <c r="D270" s="11"/>
      <c r="E270" s="11"/>
      <c r="F270" s="12">
        <v>42185</v>
      </c>
      <c r="G270" s="11" t="s">
        <v>464</v>
      </c>
      <c r="H270" s="11" t="s">
        <v>465</v>
      </c>
      <c r="I270" s="11" t="s">
        <v>271</v>
      </c>
      <c r="J270" s="11" t="s">
        <v>272</v>
      </c>
      <c r="K270" s="32">
        <v>200</v>
      </c>
    </row>
    <row r="271" spans="1:11" ht="13.5" thickBot="1" x14ac:dyDescent="0.25">
      <c r="A271" s="11"/>
      <c r="B271" s="11"/>
      <c r="C271" s="11"/>
      <c r="D271" s="11" t="s">
        <v>57</v>
      </c>
      <c r="E271" s="11"/>
      <c r="F271" s="12"/>
      <c r="G271" s="11"/>
      <c r="H271" s="11"/>
      <c r="I271" s="11"/>
      <c r="J271" s="11"/>
      <c r="K271" s="45">
        <f>ROUND(SUM(K252:K270),5)</f>
        <v>1844</v>
      </c>
    </row>
    <row r="272" spans="1:11" ht="13.5" thickBot="1" x14ac:dyDescent="0.25">
      <c r="A272" s="11"/>
      <c r="B272" s="11"/>
      <c r="C272" s="11" t="s">
        <v>202</v>
      </c>
      <c r="D272" s="11"/>
      <c r="E272" s="11"/>
      <c r="F272" s="12"/>
      <c r="G272" s="11"/>
      <c r="H272" s="11"/>
      <c r="I272" s="11"/>
      <c r="J272" s="11"/>
      <c r="K272" s="44">
        <f>ROUND(K11+K27+K49+K76+K129+K132+K148+K168+K181+K202+K211+K215+K218+K241+K251+K271,5)</f>
        <v>32078.02</v>
      </c>
    </row>
    <row r="273" spans="1:11" x14ac:dyDescent="0.2">
      <c r="A273" s="11"/>
      <c r="B273" s="11" t="s">
        <v>203</v>
      </c>
      <c r="C273" s="11"/>
      <c r="D273" s="11"/>
      <c r="E273" s="11"/>
      <c r="F273" s="12"/>
      <c r="G273" s="11"/>
      <c r="H273" s="11"/>
      <c r="I273" s="11"/>
      <c r="J273" s="11"/>
      <c r="K273" s="32">
        <f>K272</f>
        <v>32078.02</v>
      </c>
    </row>
    <row r="274" spans="1:11" x14ac:dyDescent="0.2">
      <c r="A274" s="8"/>
      <c r="B274" s="8" t="s">
        <v>204</v>
      </c>
      <c r="C274" s="8"/>
      <c r="D274" s="8"/>
      <c r="E274" s="8"/>
      <c r="F274" s="9"/>
      <c r="G274" s="8"/>
      <c r="H274" s="8"/>
      <c r="I274" s="8"/>
      <c r="J274" s="8"/>
      <c r="K274" s="43"/>
    </row>
    <row r="275" spans="1:11" x14ac:dyDescent="0.2">
      <c r="A275" s="8"/>
      <c r="B275" s="8"/>
      <c r="C275" s="8" t="s">
        <v>205</v>
      </c>
      <c r="D275" s="8"/>
      <c r="E275" s="8"/>
      <c r="F275" s="9"/>
      <c r="G275" s="8"/>
      <c r="H275" s="8"/>
      <c r="I275" s="8"/>
      <c r="J275" s="8"/>
      <c r="K275" s="43"/>
    </row>
    <row r="276" spans="1:11" x14ac:dyDescent="0.2">
      <c r="A276" s="8"/>
      <c r="B276" s="8"/>
      <c r="C276" s="8"/>
      <c r="D276" s="8" t="s">
        <v>206</v>
      </c>
      <c r="E276" s="8"/>
      <c r="F276" s="9"/>
      <c r="G276" s="8"/>
      <c r="H276" s="8"/>
      <c r="I276" s="8"/>
      <c r="J276" s="8"/>
      <c r="K276" s="43"/>
    </row>
    <row r="277" spans="1:11" x14ac:dyDescent="0.2">
      <c r="A277" s="11"/>
      <c r="B277" s="11"/>
      <c r="C277" s="11"/>
      <c r="D277" s="11"/>
      <c r="E277" s="11"/>
      <c r="F277" s="12">
        <v>41896</v>
      </c>
      <c r="G277" s="11" t="s">
        <v>466</v>
      </c>
      <c r="H277" s="11"/>
      <c r="I277" s="11" t="s">
        <v>106</v>
      </c>
      <c r="J277" s="11"/>
      <c r="K277" s="32">
        <v>35</v>
      </c>
    </row>
    <row r="278" spans="1:11" ht="13.5" thickBot="1" x14ac:dyDescent="0.25">
      <c r="A278" s="11"/>
      <c r="B278" s="11"/>
      <c r="C278" s="11"/>
      <c r="D278" s="11"/>
      <c r="E278" s="11"/>
      <c r="F278" s="12">
        <v>41896</v>
      </c>
      <c r="G278" s="11" t="s">
        <v>467</v>
      </c>
      <c r="H278" s="11"/>
      <c r="I278" s="11" t="s">
        <v>108</v>
      </c>
      <c r="J278" s="11"/>
      <c r="K278" s="31">
        <v>53</v>
      </c>
    </row>
    <row r="279" spans="1:11" x14ac:dyDescent="0.2">
      <c r="A279" s="11"/>
      <c r="B279" s="11"/>
      <c r="C279" s="11"/>
      <c r="D279" s="11" t="s">
        <v>107</v>
      </c>
      <c r="E279" s="11"/>
      <c r="F279" s="12"/>
      <c r="G279" s="11"/>
      <c r="H279" s="11"/>
      <c r="I279" s="11"/>
      <c r="J279" s="11"/>
      <c r="K279" s="32">
        <f>ROUND(SUM(K276:K278),5)</f>
        <v>88</v>
      </c>
    </row>
    <row r="280" spans="1:11" x14ac:dyDescent="0.2">
      <c r="A280" s="8"/>
      <c r="B280" s="8"/>
      <c r="C280" s="8"/>
      <c r="D280" s="8" t="s">
        <v>29</v>
      </c>
      <c r="E280" s="8"/>
      <c r="F280" s="9"/>
      <c r="G280" s="8"/>
      <c r="H280" s="8"/>
      <c r="I280" s="8"/>
      <c r="J280" s="8"/>
      <c r="K280" s="43"/>
    </row>
    <row r="281" spans="1:11" ht="13.5" thickBot="1" x14ac:dyDescent="0.25">
      <c r="A281" s="15"/>
      <c r="B281" s="15"/>
      <c r="C281" s="15"/>
      <c r="D281" s="15"/>
      <c r="E281" s="15"/>
      <c r="F281" s="12">
        <v>41906</v>
      </c>
      <c r="G281" s="11" t="s">
        <v>468</v>
      </c>
      <c r="H281" s="11"/>
      <c r="I281" s="11" t="s">
        <v>104</v>
      </c>
      <c r="J281" s="11"/>
      <c r="K281" s="31">
        <v>4507.07</v>
      </c>
    </row>
    <row r="282" spans="1:11" x14ac:dyDescent="0.2">
      <c r="A282" s="11"/>
      <c r="B282" s="11"/>
      <c r="C282" s="11"/>
      <c r="D282" s="11" t="s">
        <v>30</v>
      </c>
      <c r="E282" s="11"/>
      <c r="F282" s="12"/>
      <c r="G282" s="11"/>
      <c r="H282" s="11"/>
      <c r="I282" s="11"/>
      <c r="J282" s="11"/>
      <c r="K282" s="32">
        <f>ROUND(SUM(K280:K281),5)</f>
        <v>4507.07</v>
      </c>
    </row>
    <row r="283" spans="1:11" x14ac:dyDescent="0.2">
      <c r="A283" s="8"/>
      <c r="B283" s="8"/>
      <c r="C283" s="8"/>
      <c r="D283" s="8" t="s">
        <v>323</v>
      </c>
      <c r="E283" s="8"/>
      <c r="F283" s="9"/>
      <c r="G283" s="8"/>
      <c r="H283" s="8"/>
      <c r="I283" s="8"/>
      <c r="J283" s="8"/>
      <c r="K283" s="43"/>
    </row>
    <row r="284" spans="1:11" ht="13.5" thickBot="1" x14ac:dyDescent="0.25">
      <c r="A284" s="15"/>
      <c r="B284" s="15"/>
      <c r="C284" s="15"/>
      <c r="D284" s="15"/>
      <c r="E284" s="15"/>
      <c r="F284" s="12">
        <v>42151</v>
      </c>
      <c r="G284" s="11" t="s">
        <v>469</v>
      </c>
      <c r="H284" s="11"/>
      <c r="I284" s="11" t="s">
        <v>104</v>
      </c>
      <c r="J284" s="11"/>
      <c r="K284" s="31">
        <v>2150</v>
      </c>
    </row>
    <row r="285" spans="1:11" x14ac:dyDescent="0.2">
      <c r="A285" s="11"/>
      <c r="B285" s="11"/>
      <c r="C285" s="11"/>
      <c r="D285" s="11" t="s">
        <v>324</v>
      </c>
      <c r="E285" s="11"/>
      <c r="F285" s="12"/>
      <c r="G285" s="11"/>
      <c r="H285" s="11"/>
      <c r="I285" s="11"/>
      <c r="J285" s="11"/>
      <c r="K285" s="32">
        <f>ROUND(SUM(K283:K284),5)</f>
        <v>2150</v>
      </c>
    </row>
    <row r="286" spans="1:11" x14ac:dyDescent="0.2">
      <c r="A286" s="8"/>
      <c r="B286" s="8"/>
      <c r="C286" s="8"/>
      <c r="D286" s="8" t="s">
        <v>35</v>
      </c>
      <c r="E286" s="8"/>
      <c r="F286" s="9"/>
      <c r="G286" s="8"/>
      <c r="H286" s="8"/>
      <c r="I286" s="8"/>
      <c r="J286" s="8"/>
      <c r="K286" s="43"/>
    </row>
    <row r="287" spans="1:11" x14ac:dyDescent="0.2">
      <c r="A287" s="11"/>
      <c r="B287" s="11"/>
      <c r="C287" s="11"/>
      <c r="D287" s="11"/>
      <c r="E287" s="11"/>
      <c r="F287" s="12">
        <v>41836</v>
      </c>
      <c r="G287" s="11" t="s">
        <v>470</v>
      </c>
      <c r="H287" s="11"/>
      <c r="I287" s="11" t="s">
        <v>119</v>
      </c>
      <c r="J287" s="11"/>
      <c r="K287" s="32">
        <v>50</v>
      </c>
    </row>
    <row r="288" spans="1:11" x14ac:dyDescent="0.2">
      <c r="A288" s="11"/>
      <c r="B288" s="11"/>
      <c r="C288" s="11"/>
      <c r="D288" s="11"/>
      <c r="E288" s="11"/>
      <c r="F288" s="12">
        <v>41836</v>
      </c>
      <c r="G288" s="11" t="s">
        <v>471</v>
      </c>
      <c r="H288" s="11"/>
      <c r="I288" s="11" t="s">
        <v>120</v>
      </c>
      <c r="J288" s="11"/>
      <c r="K288" s="32">
        <v>35</v>
      </c>
    </row>
    <row r="289" spans="1:11" ht="13.5" thickBot="1" x14ac:dyDescent="0.25">
      <c r="A289" s="11"/>
      <c r="B289" s="11"/>
      <c r="C289" s="11"/>
      <c r="D289" s="11"/>
      <c r="E289" s="11"/>
      <c r="F289" s="12">
        <v>41856</v>
      </c>
      <c r="G289" s="11" t="s">
        <v>472</v>
      </c>
      <c r="H289" s="11"/>
      <c r="I289" s="11" t="s">
        <v>96</v>
      </c>
      <c r="J289" s="11"/>
      <c r="K289" s="31">
        <v>900</v>
      </c>
    </row>
    <row r="290" spans="1:11" x14ac:dyDescent="0.2">
      <c r="A290" s="11"/>
      <c r="B290" s="11"/>
      <c r="C290" s="11"/>
      <c r="D290" s="11" t="s">
        <v>36</v>
      </c>
      <c r="E290" s="11"/>
      <c r="F290" s="12"/>
      <c r="G290" s="11"/>
      <c r="H290" s="11"/>
      <c r="I290" s="11"/>
      <c r="J290" s="11"/>
      <c r="K290" s="32">
        <f>ROUND(SUM(K286:K289),5)</f>
        <v>985</v>
      </c>
    </row>
    <row r="291" spans="1:11" x14ac:dyDescent="0.2">
      <c r="A291" s="8"/>
      <c r="B291" s="8"/>
      <c r="C291" s="8"/>
      <c r="D291" s="8" t="s">
        <v>121</v>
      </c>
      <c r="E291" s="8"/>
      <c r="F291" s="9"/>
      <c r="G291" s="8"/>
      <c r="H291" s="8"/>
      <c r="I291" s="8"/>
      <c r="J291" s="8"/>
      <c r="K291" s="43"/>
    </row>
    <row r="292" spans="1:11" ht="13.5" thickBot="1" x14ac:dyDescent="0.25">
      <c r="A292" s="15"/>
      <c r="B292" s="15"/>
      <c r="C292" s="15"/>
      <c r="D292" s="15"/>
      <c r="E292" s="15"/>
      <c r="F292" s="12">
        <v>41856</v>
      </c>
      <c r="G292" s="11" t="s">
        <v>473</v>
      </c>
      <c r="H292" s="11"/>
      <c r="I292" s="11" t="s">
        <v>3</v>
      </c>
      <c r="J292" s="11"/>
      <c r="K292" s="31">
        <v>3000</v>
      </c>
    </row>
    <row r="293" spans="1:11" x14ac:dyDescent="0.2">
      <c r="A293" s="11"/>
      <c r="B293" s="11"/>
      <c r="C293" s="11"/>
      <c r="D293" s="11" t="s">
        <v>122</v>
      </c>
      <c r="E293" s="11"/>
      <c r="F293" s="12"/>
      <c r="G293" s="11"/>
      <c r="H293" s="11"/>
      <c r="I293" s="11"/>
      <c r="J293" s="11"/>
      <c r="K293" s="32">
        <f>ROUND(SUM(K291:K292),5)</f>
        <v>3000</v>
      </c>
    </row>
    <row r="294" spans="1:11" x14ac:dyDescent="0.2">
      <c r="A294" s="8"/>
      <c r="B294" s="8"/>
      <c r="C294" s="8"/>
      <c r="D294" s="8" t="s">
        <v>207</v>
      </c>
      <c r="E294" s="8"/>
      <c r="F294" s="9"/>
      <c r="G294" s="8"/>
      <c r="H294" s="8"/>
      <c r="I294" s="8"/>
      <c r="J294" s="8"/>
      <c r="K294" s="43"/>
    </row>
    <row r="295" spans="1:11" x14ac:dyDescent="0.2">
      <c r="A295" s="11"/>
      <c r="B295" s="11"/>
      <c r="C295" s="11"/>
      <c r="D295" s="11"/>
      <c r="E295" s="11"/>
      <c r="F295" s="12">
        <v>41987</v>
      </c>
      <c r="G295" s="11" t="s">
        <v>474</v>
      </c>
      <c r="H295" s="11"/>
      <c r="I295" s="11" t="s">
        <v>66</v>
      </c>
      <c r="J295" s="11"/>
      <c r="K295" s="32">
        <v>1000</v>
      </c>
    </row>
    <row r="296" spans="1:11" x14ac:dyDescent="0.2">
      <c r="A296" s="11"/>
      <c r="B296" s="11"/>
      <c r="C296" s="11"/>
      <c r="D296" s="11"/>
      <c r="E296" s="11"/>
      <c r="F296" s="12">
        <v>42015</v>
      </c>
      <c r="G296" s="11" t="s">
        <v>475</v>
      </c>
      <c r="H296" s="11"/>
      <c r="I296" s="11" t="s">
        <v>66</v>
      </c>
      <c r="J296" s="11"/>
      <c r="K296" s="32">
        <v>250</v>
      </c>
    </row>
    <row r="297" spans="1:11" x14ac:dyDescent="0.2">
      <c r="A297" s="11"/>
      <c r="B297" s="11"/>
      <c r="C297" s="11"/>
      <c r="D297" s="11"/>
      <c r="E297" s="11"/>
      <c r="F297" s="12">
        <v>42015</v>
      </c>
      <c r="G297" s="11" t="s">
        <v>476</v>
      </c>
      <c r="H297" s="11"/>
      <c r="I297" s="11" t="s">
        <v>66</v>
      </c>
      <c r="J297" s="11"/>
      <c r="K297" s="32">
        <v>75</v>
      </c>
    </row>
    <row r="298" spans="1:11" x14ac:dyDescent="0.2">
      <c r="A298" s="11"/>
      <c r="B298" s="11"/>
      <c r="C298" s="11"/>
      <c r="D298" s="11"/>
      <c r="E298" s="11"/>
      <c r="F298" s="12">
        <v>42151</v>
      </c>
      <c r="G298" s="11" t="s">
        <v>477</v>
      </c>
      <c r="H298" s="11"/>
      <c r="I298" s="11" t="s">
        <v>66</v>
      </c>
      <c r="J298" s="11"/>
      <c r="K298" s="32">
        <v>545</v>
      </c>
    </row>
    <row r="299" spans="1:11" x14ac:dyDescent="0.2">
      <c r="A299" s="11"/>
      <c r="B299" s="11"/>
      <c r="C299" s="11"/>
      <c r="D299" s="11"/>
      <c r="E299" s="11"/>
      <c r="F299" s="12">
        <v>42151</v>
      </c>
      <c r="G299" s="11" t="s">
        <v>478</v>
      </c>
      <c r="H299" s="11"/>
      <c r="I299" s="11" t="s">
        <v>66</v>
      </c>
      <c r="J299" s="11"/>
      <c r="K299" s="32">
        <v>100</v>
      </c>
    </row>
    <row r="300" spans="1:11" x14ac:dyDescent="0.2">
      <c r="A300" s="11"/>
      <c r="B300" s="11"/>
      <c r="C300" s="11"/>
      <c r="D300" s="11"/>
      <c r="E300" s="11"/>
      <c r="F300" s="12">
        <v>42183</v>
      </c>
      <c r="G300" s="11" t="s">
        <v>479</v>
      </c>
      <c r="H300" s="11"/>
      <c r="I300" s="11" t="s">
        <v>66</v>
      </c>
      <c r="J300" s="11"/>
      <c r="K300" s="32">
        <v>100</v>
      </c>
    </row>
    <row r="301" spans="1:11" ht="13.5" thickBot="1" x14ac:dyDescent="0.25">
      <c r="A301" s="11"/>
      <c r="B301" s="11"/>
      <c r="C301" s="11"/>
      <c r="D301" s="11"/>
      <c r="E301" s="11"/>
      <c r="F301" s="12">
        <v>42183</v>
      </c>
      <c r="G301" s="11" t="s">
        <v>480</v>
      </c>
      <c r="H301" s="11"/>
      <c r="I301" s="11" t="s">
        <v>66</v>
      </c>
      <c r="J301" s="11"/>
      <c r="K301" s="31">
        <v>250</v>
      </c>
    </row>
    <row r="302" spans="1:11" x14ac:dyDescent="0.2">
      <c r="A302" s="11"/>
      <c r="B302" s="11"/>
      <c r="C302" s="11"/>
      <c r="D302" s="11" t="s">
        <v>208</v>
      </c>
      <c r="E302" s="11"/>
      <c r="F302" s="12"/>
      <c r="G302" s="11"/>
      <c r="H302" s="11"/>
      <c r="I302" s="11"/>
      <c r="J302" s="11"/>
      <c r="K302" s="32">
        <f>ROUND(SUM(K294:K301),5)</f>
        <v>2320</v>
      </c>
    </row>
    <row r="303" spans="1:11" x14ac:dyDescent="0.2">
      <c r="A303" s="8"/>
      <c r="B303" s="8"/>
      <c r="C303" s="8"/>
      <c r="D303" s="8" t="s">
        <v>109</v>
      </c>
      <c r="E303" s="8"/>
      <c r="F303" s="9"/>
      <c r="G303" s="8"/>
      <c r="H303" s="8"/>
      <c r="I303" s="8"/>
      <c r="J303" s="8"/>
      <c r="K303" s="43"/>
    </row>
    <row r="304" spans="1:11" x14ac:dyDescent="0.2">
      <c r="A304" s="11"/>
      <c r="B304" s="11"/>
      <c r="C304" s="11"/>
      <c r="D304" s="11"/>
      <c r="E304" s="11"/>
      <c r="F304" s="12">
        <v>41885</v>
      </c>
      <c r="G304" s="11" t="s">
        <v>481</v>
      </c>
      <c r="H304" s="11"/>
      <c r="I304" s="11" t="s">
        <v>110</v>
      </c>
      <c r="J304" s="11"/>
      <c r="K304" s="32">
        <v>83.07</v>
      </c>
    </row>
    <row r="305" spans="1:11" x14ac:dyDescent="0.2">
      <c r="A305" s="11"/>
      <c r="B305" s="11"/>
      <c r="C305" s="11"/>
      <c r="D305" s="11"/>
      <c r="E305" s="11"/>
      <c r="F305" s="12">
        <v>42151</v>
      </c>
      <c r="G305" s="11" t="s">
        <v>482</v>
      </c>
      <c r="H305" s="11"/>
      <c r="I305" s="11" t="s">
        <v>325</v>
      </c>
      <c r="J305" s="11"/>
      <c r="K305" s="32">
        <v>2275</v>
      </c>
    </row>
    <row r="306" spans="1:11" x14ac:dyDescent="0.2">
      <c r="A306" s="11"/>
      <c r="B306" s="11"/>
      <c r="C306" s="11"/>
      <c r="D306" s="11"/>
      <c r="E306" s="11"/>
      <c r="F306" s="12">
        <v>42183</v>
      </c>
      <c r="G306" s="11" t="s">
        <v>483</v>
      </c>
      <c r="H306" s="11"/>
      <c r="I306" s="11" t="s">
        <v>325</v>
      </c>
      <c r="J306" s="11"/>
      <c r="K306" s="32">
        <v>250</v>
      </c>
    </row>
    <row r="307" spans="1:11" ht="13.5" thickBot="1" x14ac:dyDescent="0.25">
      <c r="A307" s="11"/>
      <c r="B307" s="11"/>
      <c r="C307" s="11"/>
      <c r="D307" s="11"/>
      <c r="E307" s="11"/>
      <c r="F307" s="12">
        <v>42183</v>
      </c>
      <c r="G307" s="11" t="s">
        <v>483</v>
      </c>
      <c r="H307" s="11"/>
      <c r="I307" s="11" t="s">
        <v>325</v>
      </c>
      <c r="J307" s="11"/>
      <c r="K307" s="31">
        <v>100</v>
      </c>
    </row>
    <row r="308" spans="1:11" x14ac:dyDescent="0.2">
      <c r="A308" s="11"/>
      <c r="B308" s="11"/>
      <c r="C308" s="11"/>
      <c r="D308" s="11" t="s">
        <v>97</v>
      </c>
      <c r="E308" s="11"/>
      <c r="F308" s="12"/>
      <c r="G308" s="11"/>
      <c r="H308" s="11"/>
      <c r="I308" s="11"/>
      <c r="J308" s="11"/>
      <c r="K308" s="32">
        <f>ROUND(SUM(K303:K307),5)</f>
        <v>2708.07</v>
      </c>
    </row>
    <row r="309" spans="1:11" x14ac:dyDescent="0.2">
      <c r="A309" s="8"/>
      <c r="B309" s="8"/>
      <c r="C309" s="8"/>
      <c r="D309" s="8" t="s">
        <v>326</v>
      </c>
      <c r="E309" s="8"/>
      <c r="F309" s="9"/>
      <c r="G309" s="8"/>
      <c r="H309" s="8"/>
      <c r="I309" s="8"/>
      <c r="J309" s="8"/>
      <c r="K309" s="43"/>
    </row>
    <row r="310" spans="1:11" x14ac:dyDescent="0.2">
      <c r="A310" s="11"/>
      <c r="B310" s="11"/>
      <c r="C310" s="11"/>
      <c r="D310" s="11"/>
      <c r="E310" s="11"/>
      <c r="F310" s="12">
        <v>42151</v>
      </c>
      <c r="G310" s="11" t="s">
        <v>484</v>
      </c>
      <c r="H310" s="11"/>
      <c r="I310" s="11" t="s">
        <v>327</v>
      </c>
      <c r="J310" s="11"/>
      <c r="K310" s="32">
        <v>905</v>
      </c>
    </row>
    <row r="311" spans="1:11" ht="13.5" thickBot="1" x14ac:dyDescent="0.25">
      <c r="A311" s="11"/>
      <c r="B311" s="11"/>
      <c r="C311" s="11"/>
      <c r="D311" s="11"/>
      <c r="E311" s="11"/>
      <c r="F311" s="12">
        <v>42183</v>
      </c>
      <c r="G311" s="11" t="s">
        <v>485</v>
      </c>
      <c r="H311" s="11"/>
      <c r="I311" s="11" t="s">
        <v>327</v>
      </c>
      <c r="J311" s="11"/>
      <c r="K311" s="31">
        <v>250</v>
      </c>
    </row>
    <row r="312" spans="1:11" x14ac:dyDescent="0.2">
      <c r="A312" s="11"/>
      <c r="B312" s="11"/>
      <c r="C312" s="11"/>
      <c r="D312" s="11" t="s">
        <v>328</v>
      </c>
      <c r="E312" s="11"/>
      <c r="F312" s="12"/>
      <c r="G312" s="11"/>
      <c r="H312" s="11"/>
      <c r="I312" s="11"/>
      <c r="J312" s="11"/>
      <c r="K312" s="32">
        <f>ROUND(SUM(K309:K311),5)</f>
        <v>1155</v>
      </c>
    </row>
    <row r="313" spans="1:11" x14ac:dyDescent="0.2">
      <c r="A313" s="8"/>
      <c r="B313" s="8"/>
      <c r="C313" s="8"/>
      <c r="D313" s="8" t="s">
        <v>329</v>
      </c>
      <c r="E313" s="8"/>
      <c r="F313" s="9"/>
      <c r="G313" s="8"/>
      <c r="H313" s="8"/>
      <c r="I313" s="8"/>
      <c r="J313" s="8"/>
      <c r="K313" s="43"/>
    </row>
    <row r="314" spans="1:11" ht="13.5" thickBot="1" x14ac:dyDescent="0.25">
      <c r="A314" s="15"/>
      <c r="B314" s="15"/>
      <c r="C314" s="15"/>
      <c r="D314" s="15"/>
      <c r="E314" s="15"/>
      <c r="F314" s="12">
        <v>42151</v>
      </c>
      <c r="G314" s="11" t="s">
        <v>486</v>
      </c>
      <c r="H314" s="11"/>
      <c r="I314" s="11" t="s">
        <v>330</v>
      </c>
      <c r="J314" s="11"/>
      <c r="K314" s="31">
        <v>3200</v>
      </c>
    </row>
    <row r="315" spans="1:11" x14ac:dyDescent="0.2">
      <c r="A315" s="11"/>
      <c r="B315" s="11"/>
      <c r="C315" s="11"/>
      <c r="D315" s="11" t="s">
        <v>331</v>
      </c>
      <c r="E315" s="11"/>
      <c r="F315" s="12"/>
      <c r="G315" s="11"/>
      <c r="H315" s="11"/>
      <c r="I315" s="11"/>
      <c r="J315" s="11"/>
      <c r="K315" s="32">
        <f>ROUND(SUM(K313:K314),5)</f>
        <v>3200</v>
      </c>
    </row>
    <row r="316" spans="1:11" x14ac:dyDescent="0.2">
      <c r="A316" s="8"/>
      <c r="B316" s="8"/>
      <c r="C316" s="8"/>
      <c r="D316" s="8" t="s">
        <v>332</v>
      </c>
      <c r="E316" s="8"/>
      <c r="F316" s="9"/>
      <c r="G316" s="8"/>
      <c r="H316" s="8"/>
      <c r="I316" s="8"/>
      <c r="J316" s="8"/>
      <c r="K316" s="43"/>
    </row>
    <row r="317" spans="1:11" x14ac:dyDescent="0.2">
      <c r="A317" s="11"/>
      <c r="B317" s="11"/>
      <c r="C317" s="11"/>
      <c r="D317" s="11"/>
      <c r="E317" s="11"/>
      <c r="F317" s="12">
        <v>42151</v>
      </c>
      <c r="G317" s="11" t="s">
        <v>487</v>
      </c>
      <c r="H317" s="11"/>
      <c r="I317" s="11" t="s">
        <v>3</v>
      </c>
      <c r="J317" s="11"/>
      <c r="K317" s="32">
        <v>1550</v>
      </c>
    </row>
    <row r="318" spans="1:11" x14ac:dyDescent="0.2">
      <c r="A318" s="11"/>
      <c r="B318" s="11"/>
      <c r="C318" s="11"/>
      <c r="D318" s="11"/>
      <c r="E318" s="11"/>
      <c r="F318" s="12">
        <v>42183</v>
      </c>
      <c r="G318" s="11" t="s">
        <v>488</v>
      </c>
      <c r="H318" s="11"/>
      <c r="I318" s="11" t="s">
        <v>489</v>
      </c>
      <c r="J318" s="11"/>
      <c r="K318" s="32">
        <v>1200</v>
      </c>
    </row>
    <row r="319" spans="1:11" ht="13.5" thickBot="1" x14ac:dyDescent="0.25">
      <c r="A319" s="11"/>
      <c r="B319" s="11"/>
      <c r="C319" s="11"/>
      <c r="D319" s="11"/>
      <c r="E319" s="11"/>
      <c r="F319" s="12">
        <v>42183</v>
      </c>
      <c r="G319" s="11" t="s">
        <v>490</v>
      </c>
      <c r="H319" s="11"/>
      <c r="I319" s="11" t="s">
        <v>3</v>
      </c>
      <c r="J319" s="11"/>
      <c r="K319" s="31">
        <v>350</v>
      </c>
    </row>
    <row r="320" spans="1:11" x14ac:dyDescent="0.2">
      <c r="A320" s="11"/>
      <c r="B320" s="11"/>
      <c r="C320" s="11"/>
      <c r="D320" s="11" t="s">
        <v>333</v>
      </c>
      <c r="E320" s="11"/>
      <c r="F320" s="12"/>
      <c r="G320" s="11"/>
      <c r="H320" s="11"/>
      <c r="I320" s="11"/>
      <c r="J320" s="11"/>
      <c r="K320" s="32">
        <f>ROUND(SUM(K316:K319),5)</f>
        <v>3100</v>
      </c>
    </row>
    <row r="321" spans="1:11" x14ac:dyDescent="0.2">
      <c r="A321" s="8"/>
      <c r="B321" s="8"/>
      <c r="C321" s="8"/>
      <c r="D321" s="8" t="s">
        <v>334</v>
      </c>
      <c r="E321" s="8"/>
      <c r="F321" s="9"/>
      <c r="G321" s="8"/>
      <c r="H321" s="8"/>
      <c r="I321" s="8"/>
      <c r="J321" s="8"/>
      <c r="K321" s="43"/>
    </row>
    <row r="322" spans="1:11" ht="13.5" thickBot="1" x14ac:dyDescent="0.25">
      <c r="A322" s="15"/>
      <c r="B322" s="15"/>
      <c r="C322" s="15"/>
      <c r="D322" s="15"/>
      <c r="E322" s="15"/>
      <c r="F322" s="12">
        <v>42151</v>
      </c>
      <c r="G322" s="11" t="s">
        <v>491</v>
      </c>
      <c r="H322" s="11"/>
      <c r="I322" s="11" t="s">
        <v>17</v>
      </c>
      <c r="J322" s="11"/>
      <c r="K322" s="31">
        <v>800</v>
      </c>
    </row>
    <row r="323" spans="1:11" x14ac:dyDescent="0.2">
      <c r="A323" s="11"/>
      <c r="B323" s="11"/>
      <c r="C323" s="11"/>
      <c r="D323" s="11" t="s">
        <v>335</v>
      </c>
      <c r="E323" s="11"/>
      <c r="F323" s="12"/>
      <c r="G323" s="11"/>
      <c r="H323" s="11"/>
      <c r="I323" s="11"/>
      <c r="J323" s="11"/>
      <c r="K323" s="32">
        <f>ROUND(SUM(K321:K322),5)</f>
        <v>800</v>
      </c>
    </row>
    <row r="324" spans="1:11" x14ac:dyDescent="0.2">
      <c r="A324" s="8"/>
      <c r="B324" s="8"/>
      <c r="C324" s="8"/>
      <c r="D324" s="8" t="s">
        <v>209</v>
      </c>
      <c r="E324" s="8"/>
      <c r="F324" s="9"/>
      <c r="G324" s="8"/>
      <c r="H324" s="8"/>
      <c r="I324" s="8"/>
      <c r="J324" s="8"/>
      <c r="K324" s="43"/>
    </row>
    <row r="325" spans="1:11" ht="13.5" thickBot="1" x14ac:dyDescent="0.25">
      <c r="A325" s="15"/>
      <c r="B325" s="15"/>
      <c r="C325" s="15"/>
      <c r="D325" s="15"/>
      <c r="E325" s="15"/>
      <c r="F325" s="12">
        <v>41992</v>
      </c>
      <c r="G325" s="11" t="s">
        <v>492</v>
      </c>
      <c r="H325" s="11"/>
      <c r="I325" s="11" t="s">
        <v>16</v>
      </c>
      <c r="J325" s="11"/>
      <c r="K325" s="31">
        <v>500</v>
      </c>
    </row>
    <row r="326" spans="1:11" x14ac:dyDescent="0.2">
      <c r="A326" s="11"/>
      <c r="B326" s="11"/>
      <c r="C326" s="11"/>
      <c r="D326" s="11" t="s">
        <v>210</v>
      </c>
      <c r="E326" s="11"/>
      <c r="F326" s="12"/>
      <c r="G326" s="11"/>
      <c r="H326" s="11"/>
      <c r="I326" s="11"/>
      <c r="J326" s="11"/>
      <c r="K326" s="32">
        <f>ROUND(SUM(K324:K325),5)</f>
        <v>500</v>
      </c>
    </row>
    <row r="327" spans="1:11" x14ac:dyDescent="0.2">
      <c r="A327" s="8"/>
      <c r="B327" s="8"/>
      <c r="C327" s="8"/>
      <c r="D327" s="8" t="s">
        <v>41</v>
      </c>
      <c r="E327" s="8"/>
      <c r="F327" s="9"/>
      <c r="G327" s="8"/>
      <c r="H327" s="8"/>
      <c r="I327" s="8"/>
      <c r="J327" s="8"/>
      <c r="K327" s="43"/>
    </row>
    <row r="328" spans="1:11" x14ac:dyDescent="0.2">
      <c r="A328" s="11"/>
      <c r="B328" s="11"/>
      <c r="C328" s="11"/>
      <c r="D328" s="11"/>
      <c r="E328" s="11"/>
      <c r="F328" s="12">
        <v>41856</v>
      </c>
      <c r="G328" s="11" t="s">
        <v>493</v>
      </c>
      <c r="H328" s="11"/>
      <c r="I328" s="11" t="s">
        <v>112</v>
      </c>
      <c r="J328" s="11"/>
      <c r="K328" s="32">
        <v>200</v>
      </c>
    </row>
    <row r="329" spans="1:11" x14ac:dyDescent="0.2">
      <c r="A329" s="11"/>
      <c r="B329" s="11"/>
      <c r="C329" s="11"/>
      <c r="D329" s="11"/>
      <c r="E329" s="11"/>
      <c r="F329" s="12">
        <v>41864</v>
      </c>
      <c r="G329" s="11" t="s">
        <v>494</v>
      </c>
      <c r="H329" s="11"/>
      <c r="I329" s="11" t="s">
        <v>42</v>
      </c>
      <c r="J329" s="11"/>
      <c r="K329" s="32">
        <v>150</v>
      </c>
    </row>
    <row r="330" spans="1:11" x14ac:dyDescent="0.2">
      <c r="A330" s="11"/>
      <c r="B330" s="11"/>
      <c r="C330" s="11"/>
      <c r="D330" s="11"/>
      <c r="E330" s="11"/>
      <c r="F330" s="12">
        <v>41864</v>
      </c>
      <c r="G330" s="11" t="s">
        <v>495</v>
      </c>
      <c r="H330" s="11"/>
      <c r="I330" s="11" t="s">
        <v>113</v>
      </c>
      <c r="J330" s="11"/>
      <c r="K330" s="32">
        <v>150</v>
      </c>
    </row>
    <row r="331" spans="1:11" x14ac:dyDescent="0.2">
      <c r="A331" s="11"/>
      <c r="B331" s="11"/>
      <c r="C331" s="11"/>
      <c r="D331" s="11"/>
      <c r="E331" s="11"/>
      <c r="F331" s="12">
        <v>41864</v>
      </c>
      <c r="G331" s="11" t="s">
        <v>496</v>
      </c>
      <c r="H331" s="11"/>
      <c r="I331" s="11" t="s">
        <v>114</v>
      </c>
      <c r="J331" s="11"/>
      <c r="K331" s="32">
        <v>150</v>
      </c>
    </row>
    <row r="332" spans="1:11" x14ac:dyDescent="0.2">
      <c r="A332" s="11"/>
      <c r="B332" s="11"/>
      <c r="C332" s="11"/>
      <c r="D332" s="11"/>
      <c r="E332" s="11"/>
      <c r="F332" s="12">
        <v>42039</v>
      </c>
      <c r="G332" s="11" t="s">
        <v>497</v>
      </c>
      <c r="H332" s="11"/>
      <c r="I332" s="11" t="s">
        <v>231</v>
      </c>
      <c r="J332" s="11"/>
      <c r="K332" s="32">
        <v>1000</v>
      </c>
    </row>
    <row r="333" spans="1:11" x14ac:dyDescent="0.2">
      <c r="A333" s="11"/>
      <c r="B333" s="11"/>
      <c r="C333" s="11"/>
      <c r="D333" s="11"/>
      <c r="E333" s="11"/>
      <c r="F333" s="12">
        <v>42039</v>
      </c>
      <c r="G333" s="11" t="s">
        <v>498</v>
      </c>
      <c r="H333" s="11"/>
      <c r="I333" s="11" t="s">
        <v>232</v>
      </c>
      <c r="J333" s="11"/>
      <c r="K333" s="32">
        <v>1000</v>
      </c>
    </row>
    <row r="334" spans="1:11" x14ac:dyDescent="0.2">
      <c r="A334" s="11"/>
      <c r="B334" s="11"/>
      <c r="C334" s="11"/>
      <c r="D334" s="11"/>
      <c r="E334" s="11"/>
      <c r="F334" s="12">
        <v>42039</v>
      </c>
      <c r="G334" s="11" t="s">
        <v>499</v>
      </c>
      <c r="H334" s="11"/>
      <c r="I334" s="11" t="s">
        <v>233</v>
      </c>
      <c r="J334" s="11"/>
      <c r="K334" s="32">
        <v>1000</v>
      </c>
    </row>
    <row r="335" spans="1:11" x14ac:dyDescent="0.2">
      <c r="A335" s="11"/>
      <c r="B335" s="11"/>
      <c r="C335" s="11"/>
      <c r="D335" s="11"/>
      <c r="E335" s="11"/>
      <c r="F335" s="12">
        <v>42039</v>
      </c>
      <c r="G335" s="11" t="s">
        <v>500</v>
      </c>
      <c r="H335" s="11"/>
      <c r="I335" s="11" t="s">
        <v>234</v>
      </c>
      <c r="J335" s="11"/>
      <c r="K335" s="32">
        <v>1000</v>
      </c>
    </row>
    <row r="336" spans="1:11" ht="13.5" thickBot="1" x14ac:dyDescent="0.25">
      <c r="A336" s="11"/>
      <c r="B336" s="11"/>
      <c r="C336" s="11"/>
      <c r="D336" s="11"/>
      <c r="E336" s="11"/>
      <c r="F336" s="12">
        <v>42160</v>
      </c>
      <c r="G336" s="11" t="s">
        <v>501</v>
      </c>
      <c r="H336" s="11"/>
      <c r="I336" s="11" t="s">
        <v>3</v>
      </c>
      <c r="J336" s="11"/>
      <c r="K336" s="32">
        <v>1325</v>
      </c>
    </row>
    <row r="337" spans="1:11" ht="13.5" thickBot="1" x14ac:dyDescent="0.25">
      <c r="A337" s="11"/>
      <c r="B337" s="11"/>
      <c r="C337" s="11"/>
      <c r="D337" s="11" t="s">
        <v>43</v>
      </c>
      <c r="E337" s="11"/>
      <c r="F337" s="12"/>
      <c r="G337" s="11"/>
      <c r="H337" s="11"/>
      <c r="I337" s="11"/>
      <c r="J337" s="11"/>
      <c r="K337" s="45">
        <f>ROUND(SUM(K327:K336),5)</f>
        <v>5975</v>
      </c>
    </row>
    <row r="338" spans="1:11" ht="13.5" thickBot="1" x14ac:dyDescent="0.25">
      <c r="A338" s="11"/>
      <c r="B338" s="11"/>
      <c r="C338" s="11" t="s">
        <v>84</v>
      </c>
      <c r="D338" s="11"/>
      <c r="E338" s="11"/>
      <c r="F338" s="12"/>
      <c r="G338" s="11"/>
      <c r="H338" s="11"/>
      <c r="I338" s="11"/>
      <c r="J338" s="11"/>
      <c r="K338" s="45">
        <f>ROUND(K279+K282+K285+K290+K293+K302+K308+K312+K315+K320+K323+K326+K337,5)</f>
        <v>30488.14</v>
      </c>
    </row>
    <row r="339" spans="1:11" ht="13.5" thickBot="1" x14ac:dyDescent="0.25">
      <c r="A339" s="11"/>
      <c r="B339" s="11" t="s">
        <v>213</v>
      </c>
      <c r="C339" s="11"/>
      <c r="D339" s="11"/>
      <c r="E339" s="11"/>
      <c r="F339" s="12"/>
      <c r="G339" s="11"/>
      <c r="H339" s="11"/>
      <c r="I339" s="11"/>
      <c r="J339" s="11"/>
      <c r="K339" s="45">
        <f>K338</f>
        <v>30488.14</v>
      </c>
    </row>
    <row r="340" spans="1:11" ht="13.5" thickBot="1" x14ac:dyDescent="0.25">
      <c r="A340" s="11" t="s">
        <v>211</v>
      </c>
      <c r="B340" s="11"/>
      <c r="C340" s="11"/>
      <c r="D340" s="11"/>
      <c r="E340" s="11"/>
      <c r="F340" s="12"/>
      <c r="G340" s="11"/>
      <c r="H340" s="11"/>
      <c r="I340" s="11"/>
      <c r="J340" s="11"/>
      <c r="K340" s="45">
        <f>ROUND(K273-K339,5)</f>
        <v>1589.88</v>
      </c>
    </row>
    <row r="341" spans="1:11" ht="13.5" thickBot="1" x14ac:dyDescent="0.25">
      <c r="A341" s="8"/>
      <c r="B341" s="8"/>
      <c r="C341" s="8"/>
      <c r="D341" s="8"/>
      <c r="E341" s="8"/>
      <c r="F341" s="9"/>
      <c r="G341" s="8"/>
      <c r="H341" s="8"/>
      <c r="I341" s="8"/>
      <c r="J341" s="8"/>
      <c r="K341" s="46">
        <f>K340</f>
        <v>1589.88</v>
      </c>
    </row>
    <row r="342" spans="1:11" ht="13.5" thickTop="1" x14ac:dyDescent="0.2"/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3"/>
  <sheetViews>
    <sheetView topLeftCell="A181" workbookViewId="0">
      <selection activeCell="K264" sqref="K264"/>
    </sheetView>
  </sheetViews>
  <sheetFormatPr defaultRowHeight="12.75" x14ac:dyDescent="0.2"/>
  <sheetData>
    <row r="1" spans="1:11" ht="13.5" thickBot="1" x14ac:dyDescent="0.25">
      <c r="A1" s="7"/>
      <c r="B1" s="7"/>
      <c r="C1" s="7"/>
      <c r="D1" s="7"/>
      <c r="E1" s="47" t="s">
        <v>506</v>
      </c>
      <c r="F1" s="47" t="s">
        <v>236</v>
      </c>
      <c r="G1" s="47" t="s">
        <v>507</v>
      </c>
      <c r="H1" s="47" t="s">
        <v>508</v>
      </c>
      <c r="I1" s="47" t="s">
        <v>237</v>
      </c>
      <c r="J1" s="47" t="s">
        <v>509</v>
      </c>
      <c r="K1" s="47" t="s">
        <v>238</v>
      </c>
    </row>
    <row r="2" spans="1:11" ht="13.5" thickTop="1" x14ac:dyDescent="0.2">
      <c r="A2" s="8" t="s">
        <v>123</v>
      </c>
      <c r="B2" s="8"/>
      <c r="C2" s="8"/>
      <c r="D2" s="8"/>
      <c r="E2" s="8"/>
      <c r="F2" s="9"/>
      <c r="G2" s="8"/>
      <c r="H2" s="8"/>
      <c r="I2" s="8"/>
      <c r="J2" s="8"/>
      <c r="K2" s="43"/>
    </row>
    <row r="3" spans="1:11" x14ac:dyDescent="0.2">
      <c r="A3" s="8" t="s">
        <v>15</v>
      </c>
      <c r="B3" s="8"/>
      <c r="C3" s="8"/>
      <c r="D3" s="8"/>
      <c r="E3" s="8"/>
      <c r="F3" s="9"/>
      <c r="G3" s="8"/>
      <c r="H3" s="8"/>
      <c r="I3" s="8"/>
      <c r="J3" s="8"/>
      <c r="K3" s="43"/>
    </row>
    <row r="4" spans="1:11" x14ac:dyDescent="0.2">
      <c r="A4" s="8"/>
      <c r="B4" s="8" t="s">
        <v>10</v>
      </c>
      <c r="C4" s="8"/>
      <c r="D4" s="8"/>
      <c r="E4" s="8"/>
      <c r="F4" s="9"/>
      <c r="G4" s="8"/>
      <c r="H4" s="8"/>
      <c r="I4" s="8"/>
      <c r="J4" s="8"/>
      <c r="K4" s="43"/>
    </row>
    <row r="5" spans="1:11" x14ac:dyDescent="0.2">
      <c r="A5" s="8"/>
      <c r="B5" s="8"/>
      <c r="C5" s="8" t="s">
        <v>20</v>
      </c>
      <c r="D5" s="8"/>
      <c r="E5" s="8"/>
      <c r="F5" s="9"/>
      <c r="G5" s="8"/>
      <c r="H5" s="8"/>
      <c r="I5" s="8"/>
      <c r="J5" s="8"/>
      <c r="K5" s="43"/>
    </row>
    <row r="6" spans="1:11" x14ac:dyDescent="0.2">
      <c r="A6" s="8"/>
      <c r="B6" s="8"/>
      <c r="C6" s="8"/>
      <c r="D6" s="8" t="s">
        <v>94</v>
      </c>
      <c r="E6" s="8"/>
      <c r="F6" s="9"/>
      <c r="G6" s="8"/>
      <c r="H6" s="8"/>
      <c r="I6" s="8"/>
      <c r="J6" s="8"/>
      <c r="K6" s="43"/>
    </row>
    <row r="7" spans="1:11" ht="13.5" thickBot="1" x14ac:dyDescent="0.25">
      <c r="A7" s="15"/>
      <c r="B7" s="15"/>
      <c r="C7" s="15"/>
      <c r="D7" s="15"/>
      <c r="E7" s="11" t="s">
        <v>502</v>
      </c>
      <c r="F7" s="12">
        <v>41835</v>
      </c>
      <c r="G7" s="11" t="s">
        <v>336</v>
      </c>
      <c r="H7" s="11" t="s">
        <v>124</v>
      </c>
      <c r="I7" s="11" t="s">
        <v>82</v>
      </c>
      <c r="J7" s="11" t="s">
        <v>239</v>
      </c>
      <c r="K7" s="31">
        <v>210</v>
      </c>
    </row>
    <row r="8" spans="1:11" x14ac:dyDescent="0.2">
      <c r="A8" s="11"/>
      <c r="B8" s="11"/>
      <c r="C8" s="11"/>
      <c r="D8" s="11" t="s">
        <v>125</v>
      </c>
      <c r="E8" s="11"/>
      <c r="F8" s="12"/>
      <c r="G8" s="11"/>
      <c r="H8" s="11"/>
      <c r="I8" s="11"/>
      <c r="J8" s="11"/>
      <c r="K8" s="32">
        <f>ROUND(SUM(K6:K7),5)</f>
        <v>210</v>
      </c>
    </row>
    <row r="9" spans="1:11" x14ac:dyDescent="0.2">
      <c r="A9" s="8"/>
      <c r="B9" s="8"/>
      <c r="C9" s="8"/>
      <c r="D9" s="8" t="s">
        <v>240</v>
      </c>
      <c r="E9" s="8"/>
      <c r="F9" s="9"/>
      <c r="G9" s="8"/>
      <c r="H9" s="8"/>
      <c r="I9" s="8"/>
      <c r="J9" s="8"/>
      <c r="K9" s="43"/>
    </row>
    <row r="10" spans="1:11" ht="13.5" thickBot="1" x14ac:dyDescent="0.25">
      <c r="A10" s="15"/>
      <c r="B10" s="15"/>
      <c r="C10" s="15"/>
      <c r="D10" s="15"/>
      <c r="E10" s="11" t="s">
        <v>502</v>
      </c>
      <c r="F10" s="12">
        <v>42161</v>
      </c>
      <c r="G10" s="11" t="s">
        <v>337</v>
      </c>
      <c r="H10" s="11" t="s">
        <v>241</v>
      </c>
      <c r="I10" s="11" t="s">
        <v>90</v>
      </c>
      <c r="J10" s="11" t="s">
        <v>242</v>
      </c>
      <c r="K10" s="32">
        <v>50</v>
      </c>
    </row>
    <row r="11" spans="1:11" ht="13.5" thickBot="1" x14ac:dyDescent="0.25">
      <c r="A11" s="11"/>
      <c r="B11" s="11"/>
      <c r="C11" s="11"/>
      <c r="D11" s="11" t="s">
        <v>243</v>
      </c>
      <c r="E11" s="11"/>
      <c r="F11" s="12"/>
      <c r="G11" s="11"/>
      <c r="H11" s="11"/>
      <c r="I11" s="11"/>
      <c r="J11" s="11"/>
      <c r="K11" s="44">
        <f>ROUND(SUM(K9:K10),5)</f>
        <v>50</v>
      </c>
    </row>
    <row r="12" spans="1:11" x14ac:dyDescent="0.2">
      <c r="A12" s="11"/>
      <c r="B12" s="11"/>
      <c r="C12" s="11" t="s">
        <v>23</v>
      </c>
      <c r="D12" s="11"/>
      <c r="E12" s="11"/>
      <c r="F12" s="12"/>
      <c r="G12" s="11"/>
      <c r="H12" s="11"/>
      <c r="I12" s="11"/>
      <c r="J12" s="11"/>
      <c r="K12" s="32">
        <f>ROUND(K8+K11,5)</f>
        <v>260</v>
      </c>
    </row>
    <row r="13" spans="1:11" x14ac:dyDescent="0.2">
      <c r="A13" s="8"/>
      <c r="B13" s="8"/>
      <c r="C13" s="8" t="s">
        <v>31</v>
      </c>
      <c r="D13" s="8"/>
      <c r="E13" s="8"/>
      <c r="F13" s="9"/>
      <c r="G13" s="8"/>
      <c r="H13" s="8"/>
      <c r="I13" s="8"/>
      <c r="J13" s="8"/>
      <c r="K13" s="43"/>
    </row>
    <row r="14" spans="1:11" x14ac:dyDescent="0.2">
      <c r="A14" s="11"/>
      <c r="B14" s="11"/>
      <c r="C14" s="11"/>
      <c r="D14" s="11"/>
      <c r="E14" s="11" t="s">
        <v>502</v>
      </c>
      <c r="F14" s="12">
        <v>41906</v>
      </c>
      <c r="G14" s="11" t="s">
        <v>338</v>
      </c>
      <c r="H14" s="11" t="s">
        <v>131</v>
      </c>
      <c r="I14" s="11" t="s">
        <v>27</v>
      </c>
      <c r="J14" s="11" t="s">
        <v>244</v>
      </c>
      <c r="K14" s="32">
        <v>50</v>
      </c>
    </row>
    <row r="15" spans="1:11" x14ac:dyDescent="0.2">
      <c r="A15" s="11"/>
      <c r="B15" s="11"/>
      <c r="C15" s="11"/>
      <c r="D15" s="11"/>
      <c r="E15" s="11" t="s">
        <v>502</v>
      </c>
      <c r="F15" s="12">
        <v>41908</v>
      </c>
      <c r="G15" s="11" t="s">
        <v>339</v>
      </c>
      <c r="H15" s="11" t="s">
        <v>139</v>
      </c>
      <c r="I15" s="11" t="s">
        <v>71</v>
      </c>
      <c r="J15" s="11" t="s">
        <v>245</v>
      </c>
      <c r="K15" s="32">
        <v>200</v>
      </c>
    </row>
    <row r="16" spans="1:11" x14ac:dyDescent="0.2">
      <c r="A16" s="11"/>
      <c r="B16" s="11"/>
      <c r="C16" s="11"/>
      <c r="D16" s="11"/>
      <c r="E16" s="11" t="s">
        <v>502</v>
      </c>
      <c r="F16" s="12">
        <v>41916</v>
      </c>
      <c r="G16" s="11" t="s">
        <v>340</v>
      </c>
      <c r="H16" s="11" t="s">
        <v>140</v>
      </c>
      <c r="I16" s="11" t="s">
        <v>22</v>
      </c>
      <c r="J16" s="11" t="s">
        <v>246</v>
      </c>
      <c r="K16" s="32">
        <v>100</v>
      </c>
    </row>
    <row r="17" spans="1:11" x14ac:dyDescent="0.2">
      <c r="A17" s="11"/>
      <c r="B17" s="11"/>
      <c r="C17" s="11"/>
      <c r="D17" s="11"/>
      <c r="E17" s="11" t="s">
        <v>502</v>
      </c>
      <c r="F17" s="12">
        <v>41935</v>
      </c>
      <c r="G17" s="11" t="s">
        <v>341</v>
      </c>
      <c r="H17" s="11" t="s">
        <v>141</v>
      </c>
      <c r="I17" s="11" t="s">
        <v>142</v>
      </c>
      <c r="J17" s="11"/>
      <c r="K17" s="32">
        <v>50</v>
      </c>
    </row>
    <row r="18" spans="1:11" x14ac:dyDescent="0.2">
      <c r="A18" s="11"/>
      <c r="B18" s="11"/>
      <c r="C18" s="11"/>
      <c r="D18" s="11"/>
      <c r="E18" s="11" t="s">
        <v>502</v>
      </c>
      <c r="F18" s="12">
        <v>41935</v>
      </c>
      <c r="G18" s="11" t="s">
        <v>342</v>
      </c>
      <c r="H18" s="11" t="s">
        <v>126</v>
      </c>
      <c r="I18" s="11" t="s">
        <v>26</v>
      </c>
      <c r="J18" s="11" t="s">
        <v>247</v>
      </c>
      <c r="K18" s="32">
        <v>500</v>
      </c>
    </row>
    <row r="19" spans="1:11" x14ac:dyDescent="0.2">
      <c r="A19" s="11"/>
      <c r="B19" s="11"/>
      <c r="C19" s="11"/>
      <c r="D19" s="11"/>
      <c r="E19" s="11" t="s">
        <v>502</v>
      </c>
      <c r="F19" s="12">
        <v>41937</v>
      </c>
      <c r="G19" s="11" t="s">
        <v>343</v>
      </c>
      <c r="H19" s="11" t="s">
        <v>143</v>
      </c>
      <c r="I19" s="11" t="s">
        <v>73</v>
      </c>
      <c r="J19" s="11" t="s">
        <v>248</v>
      </c>
      <c r="K19" s="32">
        <v>100</v>
      </c>
    </row>
    <row r="20" spans="1:11" x14ac:dyDescent="0.2">
      <c r="A20" s="11"/>
      <c r="B20" s="11"/>
      <c r="C20" s="11"/>
      <c r="D20" s="11"/>
      <c r="E20" s="11" t="s">
        <v>502</v>
      </c>
      <c r="F20" s="12">
        <v>41937</v>
      </c>
      <c r="G20" s="11" t="s">
        <v>344</v>
      </c>
      <c r="H20" s="11" t="s">
        <v>144</v>
      </c>
      <c r="I20" s="11" t="s">
        <v>60</v>
      </c>
      <c r="J20" s="11" t="s">
        <v>249</v>
      </c>
      <c r="K20" s="32">
        <v>50</v>
      </c>
    </row>
    <row r="21" spans="1:11" x14ac:dyDescent="0.2">
      <c r="A21" s="11"/>
      <c r="B21" s="11"/>
      <c r="C21" s="11"/>
      <c r="D21" s="11"/>
      <c r="E21" s="11" t="s">
        <v>502</v>
      </c>
      <c r="F21" s="12">
        <v>41937</v>
      </c>
      <c r="G21" s="11" t="s">
        <v>345</v>
      </c>
      <c r="H21" s="11" t="s">
        <v>145</v>
      </c>
      <c r="I21" s="11" t="s">
        <v>146</v>
      </c>
      <c r="J21" s="11" t="s">
        <v>250</v>
      </c>
      <c r="K21" s="32">
        <v>50</v>
      </c>
    </row>
    <row r="22" spans="1:11" x14ac:dyDescent="0.2">
      <c r="A22" s="11"/>
      <c r="B22" s="11"/>
      <c r="C22" s="11"/>
      <c r="D22" s="11"/>
      <c r="E22" s="11" t="s">
        <v>502</v>
      </c>
      <c r="F22" s="12">
        <v>41948</v>
      </c>
      <c r="G22" s="11" t="s">
        <v>346</v>
      </c>
      <c r="H22" s="11" t="s">
        <v>133</v>
      </c>
      <c r="I22" s="11" t="s">
        <v>62</v>
      </c>
      <c r="J22" s="11" t="s">
        <v>251</v>
      </c>
      <c r="K22" s="32">
        <v>32</v>
      </c>
    </row>
    <row r="23" spans="1:11" x14ac:dyDescent="0.2">
      <c r="A23" s="11"/>
      <c r="B23" s="11"/>
      <c r="C23" s="11"/>
      <c r="D23" s="11"/>
      <c r="E23" s="11" t="s">
        <v>502</v>
      </c>
      <c r="F23" s="12">
        <v>41960</v>
      </c>
      <c r="G23" s="11" t="s">
        <v>347</v>
      </c>
      <c r="H23" s="11" t="s">
        <v>147</v>
      </c>
      <c r="I23" s="11" t="s">
        <v>87</v>
      </c>
      <c r="J23" s="11" t="s">
        <v>252</v>
      </c>
      <c r="K23" s="32">
        <v>100</v>
      </c>
    </row>
    <row r="24" spans="1:11" x14ac:dyDescent="0.2">
      <c r="A24" s="11"/>
      <c r="B24" s="11"/>
      <c r="C24" s="11"/>
      <c r="D24" s="11"/>
      <c r="E24" s="11" t="s">
        <v>502</v>
      </c>
      <c r="F24" s="12">
        <v>41995</v>
      </c>
      <c r="G24" s="11" t="s">
        <v>348</v>
      </c>
      <c r="H24" s="11" t="s">
        <v>148</v>
      </c>
      <c r="I24" s="11" t="s">
        <v>75</v>
      </c>
      <c r="J24" s="11" t="s">
        <v>253</v>
      </c>
      <c r="K24" s="32">
        <v>100</v>
      </c>
    </row>
    <row r="25" spans="1:11" x14ac:dyDescent="0.2">
      <c r="A25" s="11"/>
      <c r="B25" s="11"/>
      <c r="C25" s="11"/>
      <c r="D25" s="11"/>
      <c r="E25" s="11" t="s">
        <v>502</v>
      </c>
      <c r="F25" s="12">
        <v>42127</v>
      </c>
      <c r="G25" s="11" t="s">
        <v>349</v>
      </c>
      <c r="H25" s="11" t="s">
        <v>218</v>
      </c>
      <c r="I25" s="11" t="s">
        <v>26</v>
      </c>
      <c r="J25" s="11" t="s">
        <v>247</v>
      </c>
      <c r="K25" s="32">
        <v>200</v>
      </c>
    </row>
    <row r="26" spans="1:11" x14ac:dyDescent="0.2">
      <c r="A26" s="11"/>
      <c r="B26" s="11"/>
      <c r="C26" s="11"/>
      <c r="D26" s="11"/>
      <c r="E26" s="11" t="s">
        <v>502</v>
      </c>
      <c r="F26" s="12">
        <v>42127</v>
      </c>
      <c r="G26" s="11" t="s">
        <v>350</v>
      </c>
      <c r="H26" s="11" t="s">
        <v>254</v>
      </c>
      <c r="I26" s="11" t="s">
        <v>21</v>
      </c>
      <c r="J26" s="11" t="s">
        <v>255</v>
      </c>
      <c r="K26" s="32">
        <v>200</v>
      </c>
    </row>
    <row r="27" spans="1:11" ht="13.5" thickBot="1" x14ac:dyDescent="0.25">
      <c r="A27" s="11"/>
      <c r="B27" s="11"/>
      <c r="C27" s="11"/>
      <c r="D27" s="11"/>
      <c r="E27" s="11" t="s">
        <v>502</v>
      </c>
      <c r="F27" s="12">
        <v>42160</v>
      </c>
      <c r="G27" s="11" t="s">
        <v>351</v>
      </c>
      <c r="H27" s="11" t="s">
        <v>256</v>
      </c>
      <c r="I27" s="11" t="s">
        <v>61</v>
      </c>
      <c r="J27" s="11" t="s">
        <v>257</v>
      </c>
      <c r="K27" s="31">
        <v>100</v>
      </c>
    </row>
    <row r="28" spans="1:11" x14ac:dyDescent="0.2">
      <c r="A28" s="11"/>
      <c r="B28" s="11"/>
      <c r="C28" s="11" t="s">
        <v>32</v>
      </c>
      <c r="D28" s="11"/>
      <c r="E28" s="11"/>
      <c r="F28" s="12"/>
      <c r="G28" s="11"/>
      <c r="H28" s="11"/>
      <c r="I28" s="11"/>
      <c r="J28" s="11"/>
      <c r="K28" s="32">
        <f>ROUND(SUM(K13:K27),5)</f>
        <v>1832</v>
      </c>
    </row>
    <row r="29" spans="1:11" x14ac:dyDescent="0.2">
      <c r="A29" s="8"/>
      <c r="B29" s="8"/>
      <c r="C29" s="8" t="s">
        <v>76</v>
      </c>
      <c r="D29" s="8"/>
      <c r="E29" s="8"/>
      <c r="F29" s="9"/>
      <c r="G29" s="8"/>
      <c r="H29" s="8"/>
      <c r="I29" s="8"/>
      <c r="J29" s="8"/>
      <c r="K29" s="43"/>
    </row>
    <row r="30" spans="1:11" x14ac:dyDescent="0.2">
      <c r="A30" s="11"/>
      <c r="B30" s="11"/>
      <c r="C30" s="11"/>
      <c r="D30" s="11"/>
      <c r="E30" s="11" t="s">
        <v>502</v>
      </c>
      <c r="F30" s="12">
        <v>41836</v>
      </c>
      <c r="G30" s="11" t="s">
        <v>352</v>
      </c>
      <c r="H30" s="11" t="s">
        <v>127</v>
      </c>
      <c r="I30" s="11" t="s">
        <v>102</v>
      </c>
      <c r="J30" s="11" t="s">
        <v>258</v>
      </c>
      <c r="K30" s="32">
        <v>500</v>
      </c>
    </row>
    <row r="31" spans="1:11" x14ac:dyDescent="0.2">
      <c r="A31" s="11"/>
      <c r="B31" s="11"/>
      <c r="C31" s="11"/>
      <c r="D31" s="11"/>
      <c r="E31" s="11" t="s">
        <v>502</v>
      </c>
      <c r="F31" s="12">
        <v>41849</v>
      </c>
      <c r="G31" s="11" t="s">
        <v>353</v>
      </c>
      <c r="H31" s="11" t="s">
        <v>128</v>
      </c>
      <c r="I31" s="11" t="s">
        <v>61</v>
      </c>
      <c r="J31" s="11" t="s">
        <v>257</v>
      </c>
      <c r="K31" s="32">
        <v>50</v>
      </c>
    </row>
    <row r="32" spans="1:11" x14ac:dyDescent="0.2">
      <c r="A32" s="11"/>
      <c r="B32" s="11"/>
      <c r="C32" s="11"/>
      <c r="D32" s="11"/>
      <c r="E32" s="11" t="s">
        <v>502</v>
      </c>
      <c r="F32" s="12">
        <v>41856</v>
      </c>
      <c r="G32" s="11" t="s">
        <v>354</v>
      </c>
      <c r="H32" s="11" t="s">
        <v>129</v>
      </c>
      <c r="I32" s="11" t="s">
        <v>89</v>
      </c>
      <c r="J32" s="11" t="s">
        <v>259</v>
      </c>
      <c r="K32" s="32">
        <v>25</v>
      </c>
    </row>
    <row r="33" spans="1:11" x14ac:dyDescent="0.2">
      <c r="A33" s="11"/>
      <c r="B33" s="11"/>
      <c r="C33" s="11"/>
      <c r="D33" s="11"/>
      <c r="E33" s="11" t="s">
        <v>502</v>
      </c>
      <c r="F33" s="12">
        <v>41896</v>
      </c>
      <c r="G33" s="11" t="s">
        <v>355</v>
      </c>
      <c r="H33" s="11" t="s">
        <v>130</v>
      </c>
      <c r="I33" s="11" t="s">
        <v>103</v>
      </c>
      <c r="J33" s="11" t="s">
        <v>260</v>
      </c>
      <c r="K33" s="32">
        <v>50</v>
      </c>
    </row>
    <row r="34" spans="1:11" x14ac:dyDescent="0.2">
      <c r="A34" s="11"/>
      <c r="B34" s="11"/>
      <c r="C34" s="11"/>
      <c r="D34" s="11"/>
      <c r="E34" s="11" t="s">
        <v>502</v>
      </c>
      <c r="F34" s="12">
        <v>41906</v>
      </c>
      <c r="G34" s="11" t="s">
        <v>356</v>
      </c>
      <c r="H34" s="11" t="s">
        <v>131</v>
      </c>
      <c r="I34" s="11" t="s">
        <v>27</v>
      </c>
      <c r="J34" s="11" t="s">
        <v>244</v>
      </c>
      <c r="K34" s="32">
        <v>25</v>
      </c>
    </row>
    <row r="35" spans="1:11" x14ac:dyDescent="0.2">
      <c r="A35" s="11"/>
      <c r="B35" s="11"/>
      <c r="C35" s="11"/>
      <c r="D35" s="11"/>
      <c r="E35" s="11" t="s">
        <v>502</v>
      </c>
      <c r="F35" s="12">
        <v>41920</v>
      </c>
      <c r="G35" s="11" t="s">
        <v>357</v>
      </c>
      <c r="H35" s="11" t="s">
        <v>149</v>
      </c>
      <c r="I35" s="11" t="s">
        <v>58</v>
      </c>
      <c r="J35" s="11" t="s">
        <v>261</v>
      </c>
      <c r="K35" s="32">
        <v>100</v>
      </c>
    </row>
    <row r="36" spans="1:11" x14ac:dyDescent="0.2">
      <c r="A36" s="11"/>
      <c r="B36" s="11"/>
      <c r="C36" s="11"/>
      <c r="D36" s="11"/>
      <c r="E36" s="11" t="s">
        <v>502</v>
      </c>
      <c r="F36" s="12">
        <v>41935</v>
      </c>
      <c r="G36" s="11" t="s">
        <v>358</v>
      </c>
      <c r="H36" s="11" t="s">
        <v>132</v>
      </c>
      <c r="I36" s="11" t="s">
        <v>69</v>
      </c>
      <c r="J36" s="11" t="s">
        <v>262</v>
      </c>
      <c r="K36" s="32">
        <v>200</v>
      </c>
    </row>
    <row r="37" spans="1:11" x14ac:dyDescent="0.2">
      <c r="A37" s="11"/>
      <c r="B37" s="11"/>
      <c r="C37" s="11"/>
      <c r="D37" s="11"/>
      <c r="E37" s="11" t="s">
        <v>502</v>
      </c>
      <c r="F37" s="12">
        <v>41948</v>
      </c>
      <c r="G37" s="11" t="s">
        <v>359</v>
      </c>
      <c r="H37" s="11" t="s">
        <v>150</v>
      </c>
      <c r="I37" s="11" t="s">
        <v>151</v>
      </c>
      <c r="J37" s="11"/>
      <c r="K37" s="32">
        <v>100</v>
      </c>
    </row>
    <row r="38" spans="1:11" x14ac:dyDescent="0.2">
      <c r="A38" s="11"/>
      <c r="B38" s="11"/>
      <c r="C38" s="11"/>
      <c r="D38" s="11"/>
      <c r="E38" s="11" t="s">
        <v>502</v>
      </c>
      <c r="F38" s="12">
        <v>41948</v>
      </c>
      <c r="G38" s="11" t="s">
        <v>346</v>
      </c>
      <c r="H38" s="11" t="s">
        <v>133</v>
      </c>
      <c r="I38" s="11" t="s">
        <v>62</v>
      </c>
      <c r="J38" s="11" t="s">
        <v>251</v>
      </c>
      <c r="K38" s="32">
        <v>12.5</v>
      </c>
    </row>
    <row r="39" spans="1:11" x14ac:dyDescent="0.2">
      <c r="A39" s="11"/>
      <c r="B39" s="11"/>
      <c r="C39" s="11"/>
      <c r="D39" s="11"/>
      <c r="E39" s="11" t="s">
        <v>502</v>
      </c>
      <c r="F39" s="12">
        <v>41948</v>
      </c>
      <c r="G39" s="11" t="s">
        <v>360</v>
      </c>
      <c r="H39" s="11" t="s">
        <v>134</v>
      </c>
      <c r="I39" s="11" t="s">
        <v>71</v>
      </c>
      <c r="J39" s="11" t="s">
        <v>245</v>
      </c>
      <c r="K39" s="32">
        <v>50</v>
      </c>
    </row>
    <row r="40" spans="1:11" x14ac:dyDescent="0.2">
      <c r="A40" s="11"/>
      <c r="B40" s="11"/>
      <c r="C40" s="11"/>
      <c r="D40" s="11"/>
      <c r="E40" s="11" t="s">
        <v>502</v>
      </c>
      <c r="F40" s="12">
        <v>41960</v>
      </c>
      <c r="G40" s="11" t="s">
        <v>361</v>
      </c>
      <c r="H40" s="11" t="s">
        <v>135</v>
      </c>
      <c r="I40" s="11" t="s">
        <v>70</v>
      </c>
      <c r="J40" s="11" t="s">
        <v>263</v>
      </c>
      <c r="K40" s="32">
        <v>50</v>
      </c>
    </row>
    <row r="41" spans="1:11" x14ac:dyDescent="0.2">
      <c r="A41" s="11"/>
      <c r="B41" s="11"/>
      <c r="C41" s="11"/>
      <c r="D41" s="11"/>
      <c r="E41" s="11" t="s">
        <v>502</v>
      </c>
      <c r="F41" s="12">
        <v>41961</v>
      </c>
      <c r="G41" s="11" t="s">
        <v>362</v>
      </c>
      <c r="H41" s="11" t="s">
        <v>137</v>
      </c>
      <c r="I41" s="11" t="s">
        <v>92</v>
      </c>
      <c r="J41" s="11" t="s">
        <v>264</v>
      </c>
      <c r="K41" s="32">
        <v>50</v>
      </c>
    </row>
    <row r="42" spans="1:11" x14ac:dyDescent="0.2">
      <c r="A42" s="11"/>
      <c r="B42" s="11"/>
      <c r="C42" s="11"/>
      <c r="D42" s="11"/>
      <c r="E42" s="11" t="s">
        <v>502</v>
      </c>
      <c r="F42" s="12">
        <v>41961</v>
      </c>
      <c r="G42" s="11" t="s">
        <v>363</v>
      </c>
      <c r="H42" s="11" t="s">
        <v>136</v>
      </c>
      <c r="I42" s="11" t="s">
        <v>74</v>
      </c>
      <c r="J42" s="11" t="s">
        <v>265</v>
      </c>
      <c r="K42" s="32">
        <v>150</v>
      </c>
    </row>
    <row r="43" spans="1:11" x14ac:dyDescent="0.2">
      <c r="A43" s="11"/>
      <c r="B43" s="11"/>
      <c r="C43" s="11"/>
      <c r="D43" s="11"/>
      <c r="E43" s="11" t="s">
        <v>502</v>
      </c>
      <c r="F43" s="12">
        <v>41979</v>
      </c>
      <c r="G43" s="11" t="s">
        <v>364</v>
      </c>
      <c r="H43" s="11" t="s">
        <v>138</v>
      </c>
      <c r="I43" s="11" t="s">
        <v>91</v>
      </c>
      <c r="J43" s="11" t="s">
        <v>266</v>
      </c>
      <c r="K43" s="32">
        <v>250</v>
      </c>
    </row>
    <row r="44" spans="1:11" x14ac:dyDescent="0.2">
      <c r="A44" s="11"/>
      <c r="B44" s="11"/>
      <c r="C44" s="11"/>
      <c r="D44" s="11"/>
      <c r="E44" s="11" t="s">
        <v>502</v>
      </c>
      <c r="F44" s="12">
        <v>41995</v>
      </c>
      <c r="G44" s="11" t="s">
        <v>365</v>
      </c>
      <c r="H44" s="11" t="s">
        <v>152</v>
      </c>
      <c r="I44" s="11" t="s">
        <v>79</v>
      </c>
      <c r="J44" s="11" t="s">
        <v>267</v>
      </c>
      <c r="K44" s="32">
        <v>100</v>
      </c>
    </row>
    <row r="45" spans="1:11" x14ac:dyDescent="0.2">
      <c r="A45" s="11"/>
      <c r="B45" s="11"/>
      <c r="C45" s="11"/>
      <c r="D45" s="11"/>
      <c r="E45" s="11" t="s">
        <v>502</v>
      </c>
      <c r="F45" s="12">
        <v>42035</v>
      </c>
      <c r="G45" s="11" t="s">
        <v>366</v>
      </c>
      <c r="H45" s="11" t="s">
        <v>216</v>
      </c>
      <c r="I45" s="11" t="s">
        <v>215</v>
      </c>
      <c r="J45" s="11" t="s">
        <v>268</v>
      </c>
      <c r="K45" s="32">
        <v>50</v>
      </c>
    </row>
    <row r="46" spans="1:11" x14ac:dyDescent="0.2">
      <c r="A46" s="11"/>
      <c r="B46" s="11"/>
      <c r="C46" s="11"/>
      <c r="D46" s="11"/>
      <c r="E46" s="11" t="s">
        <v>502</v>
      </c>
      <c r="F46" s="12">
        <v>42056</v>
      </c>
      <c r="G46" s="11" t="s">
        <v>367</v>
      </c>
      <c r="H46" s="11" t="s">
        <v>217</v>
      </c>
      <c r="I46" s="11" t="s">
        <v>225</v>
      </c>
      <c r="J46" s="11" t="s">
        <v>269</v>
      </c>
      <c r="K46" s="32">
        <v>250</v>
      </c>
    </row>
    <row r="47" spans="1:11" x14ac:dyDescent="0.2">
      <c r="A47" s="11"/>
      <c r="B47" s="11"/>
      <c r="C47" s="11"/>
      <c r="D47" s="11"/>
      <c r="E47" s="11" t="s">
        <v>502</v>
      </c>
      <c r="F47" s="12">
        <v>42145</v>
      </c>
      <c r="G47" s="11" t="s">
        <v>368</v>
      </c>
      <c r="H47" s="11" t="s">
        <v>270</v>
      </c>
      <c r="I47" s="11" t="s">
        <v>271</v>
      </c>
      <c r="J47" s="11" t="s">
        <v>272</v>
      </c>
      <c r="K47" s="32">
        <v>100</v>
      </c>
    </row>
    <row r="48" spans="1:11" x14ac:dyDescent="0.2">
      <c r="A48" s="11"/>
      <c r="B48" s="11"/>
      <c r="C48" s="11"/>
      <c r="D48" s="11"/>
      <c r="E48" s="11" t="s">
        <v>502</v>
      </c>
      <c r="F48" s="12">
        <v>42145</v>
      </c>
      <c r="G48" s="11" t="s">
        <v>369</v>
      </c>
      <c r="H48" s="11" t="s">
        <v>273</v>
      </c>
      <c r="I48" s="11" t="s">
        <v>274</v>
      </c>
      <c r="J48" s="11" t="s">
        <v>275</v>
      </c>
      <c r="K48" s="32">
        <v>37.5</v>
      </c>
    </row>
    <row r="49" spans="1:11" ht="13.5" thickBot="1" x14ac:dyDescent="0.25">
      <c r="A49" s="11"/>
      <c r="B49" s="11"/>
      <c r="C49" s="11"/>
      <c r="D49" s="11"/>
      <c r="E49" s="11" t="s">
        <v>502</v>
      </c>
      <c r="F49" s="12">
        <v>42179</v>
      </c>
      <c r="G49" s="11" t="s">
        <v>370</v>
      </c>
      <c r="H49" s="11" t="s">
        <v>276</v>
      </c>
      <c r="I49" s="11" t="s">
        <v>111</v>
      </c>
      <c r="J49" s="11" t="s">
        <v>277</v>
      </c>
      <c r="K49" s="31">
        <v>200</v>
      </c>
    </row>
    <row r="50" spans="1:11" x14ac:dyDescent="0.2">
      <c r="A50" s="11"/>
      <c r="B50" s="11"/>
      <c r="C50" s="11" t="s">
        <v>77</v>
      </c>
      <c r="D50" s="11"/>
      <c r="E50" s="11"/>
      <c r="F50" s="12"/>
      <c r="G50" s="11"/>
      <c r="H50" s="11"/>
      <c r="I50" s="11"/>
      <c r="J50" s="11"/>
      <c r="K50" s="32">
        <f>ROUND(SUM(K29:K49),5)</f>
        <v>2350</v>
      </c>
    </row>
    <row r="51" spans="1:11" x14ac:dyDescent="0.2">
      <c r="A51" s="8"/>
      <c r="B51" s="8"/>
      <c r="C51" s="8" t="s">
        <v>33</v>
      </c>
      <c r="D51" s="8"/>
      <c r="E51" s="8"/>
      <c r="F51" s="9"/>
      <c r="G51" s="8"/>
      <c r="H51" s="8"/>
      <c r="I51" s="8"/>
      <c r="J51" s="8"/>
      <c r="K51" s="43"/>
    </row>
    <row r="52" spans="1:11" x14ac:dyDescent="0.2">
      <c r="A52" s="11"/>
      <c r="B52" s="11"/>
      <c r="C52" s="11"/>
      <c r="D52" s="11"/>
      <c r="E52" s="11" t="s">
        <v>502</v>
      </c>
      <c r="F52" s="12">
        <v>41849</v>
      </c>
      <c r="G52" s="11" t="s">
        <v>353</v>
      </c>
      <c r="H52" s="11" t="s">
        <v>128</v>
      </c>
      <c r="I52" s="11" t="s">
        <v>61</v>
      </c>
      <c r="J52" s="11" t="s">
        <v>257</v>
      </c>
      <c r="K52" s="32">
        <v>100</v>
      </c>
    </row>
    <row r="53" spans="1:11" x14ac:dyDescent="0.2">
      <c r="A53" s="11"/>
      <c r="B53" s="11"/>
      <c r="C53" s="11"/>
      <c r="D53" s="11"/>
      <c r="E53" s="11" t="s">
        <v>502</v>
      </c>
      <c r="F53" s="12">
        <v>41896</v>
      </c>
      <c r="G53" s="11" t="s">
        <v>355</v>
      </c>
      <c r="H53" s="11" t="s">
        <v>130</v>
      </c>
      <c r="I53" s="11" t="s">
        <v>103</v>
      </c>
      <c r="J53" s="11" t="s">
        <v>260</v>
      </c>
      <c r="K53" s="32">
        <v>60</v>
      </c>
    </row>
    <row r="54" spans="1:11" x14ac:dyDescent="0.2">
      <c r="A54" s="11"/>
      <c r="B54" s="11"/>
      <c r="C54" s="11"/>
      <c r="D54" s="11"/>
      <c r="E54" s="11" t="s">
        <v>502</v>
      </c>
      <c r="F54" s="12">
        <v>41906</v>
      </c>
      <c r="G54" s="11" t="s">
        <v>371</v>
      </c>
      <c r="H54" s="11" t="s">
        <v>131</v>
      </c>
      <c r="I54" s="11" t="s">
        <v>27</v>
      </c>
      <c r="J54" s="11" t="s">
        <v>244</v>
      </c>
      <c r="K54" s="32">
        <v>175</v>
      </c>
    </row>
    <row r="55" spans="1:11" x14ac:dyDescent="0.2">
      <c r="A55" s="11"/>
      <c r="B55" s="11"/>
      <c r="C55" s="11"/>
      <c r="D55" s="11"/>
      <c r="E55" s="11" t="s">
        <v>502</v>
      </c>
      <c r="F55" s="12">
        <v>41916</v>
      </c>
      <c r="G55" s="11" t="s">
        <v>340</v>
      </c>
      <c r="H55" s="11" t="s">
        <v>140</v>
      </c>
      <c r="I55" s="11" t="s">
        <v>22</v>
      </c>
      <c r="J55" s="11" t="s">
        <v>246</v>
      </c>
      <c r="K55" s="32">
        <v>150</v>
      </c>
    </row>
    <row r="56" spans="1:11" x14ac:dyDescent="0.2">
      <c r="A56" s="11"/>
      <c r="B56" s="11"/>
      <c r="C56" s="11"/>
      <c r="D56" s="11"/>
      <c r="E56" s="11" t="s">
        <v>502</v>
      </c>
      <c r="F56" s="12">
        <v>41920</v>
      </c>
      <c r="G56" s="11" t="s">
        <v>357</v>
      </c>
      <c r="H56" s="11" t="s">
        <v>149</v>
      </c>
      <c r="I56" s="11" t="s">
        <v>58</v>
      </c>
      <c r="J56" s="11" t="s">
        <v>261</v>
      </c>
      <c r="K56" s="32">
        <v>100</v>
      </c>
    </row>
    <row r="57" spans="1:11" x14ac:dyDescent="0.2">
      <c r="A57" s="11"/>
      <c r="B57" s="11"/>
      <c r="C57" s="11"/>
      <c r="D57" s="11"/>
      <c r="E57" s="11" t="s">
        <v>502</v>
      </c>
      <c r="F57" s="12">
        <v>41920</v>
      </c>
      <c r="G57" s="11" t="s">
        <v>372</v>
      </c>
      <c r="H57" s="11" t="s">
        <v>153</v>
      </c>
      <c r="I57" s="11" t="s">
        <v>90</v>
      </c>
      <c r="J57" s="11" t="s">
        <v>242</v>
      </c>
      <c r="K57" s="32">
        <v>150.38999999999999</v>
      </c>
    </row>
    <row r="58" spans="1:11" x14ac:dyDescent="0.2">
      <c r="A58" s="11"/>
      <c r="B58" s="11"/>
      <c r="C58" s="11"/>
      <c r="D58" s="11"/>
      <c r="E58" s="11" t="s">
        <v>502</v>
      </c>
      <c r="F58" s="12">
        <v>41935</v>
      </c>
      <c r="G58" s="11" t="s">
        <v>358</v>
      </c>
      <c r="H58" s="11" t="s">
        <v>132</v>
      </c>
      <c r="I58" s="11" t="s">
        <v>69</v>
      </c>
      <c r="J58" s="11" t="s">
        <v>262</v>
      </c>
      <c r="K58" s="32">
        <v>200</v>
      </c>
    </row>
    <row r="59" spans="1:11" x14ac:dyDescent="0.2">
      <c r="A59" s="11"/>
      <c r="B59" s="11"/>
      <c r="C59" s="11"/>
      <c r="D59" s="11"/>
      <c r="E59" s="11" t="s">
        <v>502</v>
      </c>
      <c r="F59" s="12">
        <v>41937</v>
      </c>
      <c r="G59" s="11" t="s">
        <v>343</v>
      </c>
      <c r="H59" s="11" t="s">
        <v>143</v>
      </c>
      <c r="I59" s="11" t="s">
        <v>73</v>
      </c>
      <c r="J59" s="11" t="s">
        <v>248</v>
      </c>
      <c r="K59" s="32">
        <v>100</v>
      </c>
    </row>
    <row r="60" spans="1:11" x14ac:dyDescent="0.2">
      <c r="A60" s="11"/>
      <c r="B60" s="11"/>
      <c r="C60" s="11"/>
      <c r="D60" s="11"/>
      <c r="E60" s="11" t="s">
        <v>502</v>
      </c>
      <c r="F60" s="12">
        <v>41937</v>
      </c>
      <c r="G60" s="11" t="s">
        <v>344</v>
      </c>
      <c r="H60" s="11" t="s">
        <v>144</v>
      </c>
      <c r="I60" s="11" t="s">
        <v>60</v>
      </c>
      <c r="J60" s="11" t="s">
        <v>249</v>
      </c>
      <c r="K60" s="32">
        <v>50</v>
      </c>
    </row>
    <row r="61" spans="1:11" x14ac:dyDescent="0.2">
      <c r="A61" s="11"/>
      <c r="B61" s="11"/>
      <c r="C61" s="11"/>
      <c r="D61" s="11"/>
      <c r="E61" s="11" t="s">
        <v>502</v>
      </c>
      <c r="F61" s="12">
        <v>41948</v>
      </c>
      <c r="G61" s="11" t="s">
        <v>373</v>
      </c>
      <c r="H61" s="11" t="s">
        <v>154</v>
      </c>
      <c r="I61" s="11" t="s">
        <v>64</v>
      </c>
      <c r="J61" s="11" t="s">
        <v>278</v>
      </c>
      <c r="K61" s="32">
        <v>150</v>
      </c>
    </row>
    <row r="62" spans="1:11" x14ac:dyDescent="0.2">
      <c r="A62" s="11"/>
      <c r="B62" s="11"/>
      <c r="C62" s="11"/>
      <c r="D62" s="11"/>
      <c r="E62" s="11" t="s">
        <v>502</v>
      </c>
      <c r="F62" s="12">
        <v>41948</v>
      </c>
      <c r="G62" s="11" t="s">
        <v>346</v>
      </c>
      <c r="H62" s="11" t="s">
        <v>133</v>
      </c>
      <c r="I62" s="11" t="s">
        <v>62</v>
      </c>
      <c r="J62" s="11" t="s">
        <v>251</v>
      </c>
      <c r="K62" s="32">
        <v>16</v>
      </c>
    </row>
    <row r="63" spans="1:11" x14ac:dyDescent="0.2">
      <c r="A63" s="11"/>
      <c r="B63" s="11"/>
      <c r="C63" s="11"/>
      <c r="D63" s="11"/>
      <c r="E63" s="11" t="s">
        <v>502</v>
      </c>
      <c r="F63" s="12">
        <v>41948</v>
      </c>
      <c r="G63" s="11" t="s">
        <v>374</v>
      </c>
      <c r="H63" s="11" t="s">
        <v>72</v>
      </c>
      <c r="I63" s="11" t="s">
        <v>88</v>
      </c>
      <c r="J63" s="11" t="s">
        <v>279</v>
      </c>
      <c r="K63" s="32">
        <v>400</v>
      </c>
    </row>
    <row r="64" spans="1:11" x14ac:dyDescent="0.2">
      <c r="A64" s="11"/>
      <c r="B64" s="11"/>
      <c r="C64" s="11"/>
      <c r="D64" s="11"/>
      <c r="E64" s="11" t="s">
        <v>502</v>
      </c>
      <c r="F64" s="12">
        <v>41960</v>
      </c>
      <c r="G64" s="11" t="s">
        <v>361</v>
      </c>
      <c r="H64" s="11" t="s">
        <v>135</v>
      </c>
      <c r="I64" s="11" t="s">
        <v>70</v>
      </c>
      <c r="J64" s="11" t="s">
        <v>263</v>
      </c>
      <c r="K64" s="32">
        <v>100</v>
      </c>
    </row>
    <row r="65" spans="1:11" x14ac:dyDescent="0.2">
      <c r="A65" s="11"/>
      <c r="B65" s="11"/>
      <c r="C65" s="11"/>
      <c r="D65" s="11"/>
      <c r="E65" s="11" t="s">
        <v>502</v>
      </c>
      <c r="F65" s="12">
        <v>41979</v>
      </c>
      <c r="G65" s="11" t="s">
        <v>375</v>
      </c>
      <c r="H65" s="11" t="s">
        <v>155</v>
      </c>
      <c r="I65" s="11" t="s">
        <v>91</v>
      </c>
      <c r="J65" s="11" t="s">
        <v>266</v>
      </c>
      <c r="K65" s="32">
        <v>200</v>
      </c>
    </row>
    <row r="66" spans="1:11" x14ac:dyDescent="0.2">
      <c r="A66" s="11"/>
      <c r="B66" s="11"/>
      <c r="C66" s="11"/>
      <c r="D66" s="11"/>
      <c r="E66" s="11" t="s">
        <v>502</v>
      </c>
      <c r="F66" s="12">
        <v>41995</v>
      </c>
      <c r="G66" s="11" t="s">
        <v>365</v>
      </c>
      <c r="H66" s="11" t="s">
        <v>152</v>
      </c>
      <c r="I66" s="11" t="s">
        <v>79</v>
      </c>
      <c r="J66" s="11" t="s">
        <v>267</v>
      </c>
      <c r="K66" s="32">
        <v>100</v>
      </c>
    </row>
    <row r="67" spans="1:11" x14ac:dyDescent="0.2">
      <c r="A67" s="11"/>
      <c r="B67" s="11"/>
      <c r="C67" s="11"/>
      <c r="D67" s="11"/>
      <c r="E67" s="11" t="s">
        <v>502</v>
      </c>
      <c r="F67" s="12">
        <v>41995</v>
      </c>
      <c r="G67" s="11" t="s">
        <v>348</v>
      </c>
      <c r="H67" s="11" t="s">
        <v>148</v>
      </c>
      <c r="I67" s="11" t="s">
        <v>75</v>
      </c>
      <c r="J67" s="11" t="s">
        <v>253</v>
      </c>
      <c r="K67" s="32">
        <v>100</v>
      </c>
    </row>
    <row r="68" spans="1:11" x14ac:dyDescent="0.2">
      <c r="A68" s="11"/>
      <c r="B68" s="11"/>
      <c r="C68" s="11"/>
      <c r="D68" s="11"/>
      <c r="E68" s="11" t="s">
        <v>502</v>
      </c>
      <c r="F68" s="12">
        <v>41995</v>
      </c>
      <c r="G68" s="11" t="s">
        <v>376</v>
      </c>
      <c r="H68" s="11" t="s">
        <v>156</v>
      </c>
      <c r="I68" s="11" t="s">
        <v>74</v>
      </c>
      <c r="J68" s="11" t="s">
        <v>265</v>
      </c>
      <c r="K68" s="32">
        <v>100</v>
      </c>
    </row>
    <row r="69" spans="1:11" x14ac:dyDescent="0.2">
      <c r="A69" s="11"/>
      <c r="B69" s="11"/>
      <c r="C69" s="11"/>
      <c r="D69" s="11"/>
      <c r="E69" s="11" t="s">
        <v>502</v>
      </c>
      <c r="F69" s="12">
        <v>42011</v>
      </c>
      <c r="G69" s="11" t="s">
        <v>377</v>
      </c>
      <c r="H69" s="11" t="s">
        <v>157</v>
      </c>
      <c r="I69" s="11" t="s">
        <v>78</v>
      </c>
      <c r="J69" s="11" t="s">
        <v>280</v>
      </c>
      <c r="K69" s="32">
        <v>100</v>
      </c>
    </row>
    <row r="70" spans="1:11" x14ac:dyDescent="0.2">
      <c r="A70" s="11"/>
      <c r="B70" s="11"/>
      <c r="C70" s="11"/>
      <c r="D70" s="11"/>
      <c r="E70" s="11" t="s">
        <v>502</v>
      </c>
      <c r="F70" s="12">
        <v>42098</v>
      </c>
      <c r="G70" s="11" t="s">
        <v>378</v>
      </c>
      <c r="H70" s="11" t="s">
        <v>219</v>
      </c>
      <c r="I70" s="11" t="s">
        <v>59</v>
      </c>
      <c r="J70" s="11" t="s">
        <v>281</v>
      </c>
      <c r="K70" s="32">
        <v>100</v>
      </c>
    </row>
    <row r="71" spans="1:11" x14ac:dyDescent="0.2">
      <c r="A71" s="11"/>
      <c r="B71" s="11"/>
      <c r="C71" s="11"/>
      <c r="D71" s="11"/>
      <c r="E71" s="11" t="s">
        <v>502</v>
      </c>
      <c r="F71" s="12">
        <v>42098</v>
      </c>
      <c r="G71" s="11" t="s">
        <v>379</v>
      </c>
      <c r="H71" s="11" t="s">
        <v>220</v>
      </c>
      <c r="I71" s="11" t="s">
        <v>67</v>
      </c>
      <c r="J71" s="11"/>
      <c r="K71" s="32">
        <v>100</v>
      </c>
    </row>
    <row r="72" spans="1:11" x14ac:dyDescent="0.2">
      <c r="A72" s="11"/>
      <c r="B72" s="11"/>
      <c r="C72" s="11"/>
      <c r="D72" s="11"/>
      <c r="E72" s="11" t="s">
        <v>502</v>
      </c>
      <c r="F72" s="12">
        <v>42145</v>
      </c>
      <c r="G72" s="11" t="s">
        <v>380</v>
      </c>
      <c r="H72" s="11" t="s">
        <v>282</v>
      </c>
      <c r="I72" s="11" t="s">
        <v>271</v>
      </c>
      <c r="J72" s="11" t="s">
        <v>272</v>
      </c>
      <c r="K72" s="32">
        <v>200</v>
      </c>
    </row>
    <row r="73" spans="1:11" x14ac:dyDescent="0.2">
      <c r="A73" s="11"/>
      <c r="B73" s="11"/>
      <c r="C73" s="11"/>
      <c r="D73" s="11"/>
      <c r="E73" s="11" t="s">
        <v>502</v>
      </c>
      <c r="F73" s="12">
        <v>42145</v>
      </c>
      <c r="G73" s="11" t="s">
        <v>381</v>
      </c>
      <c r="H73" s="11" t="s">
        <v>283</v>
      </c>
      <c r="I73" s="11" t="s">
        <v>271</v>
      </c>
      <c r="J73" s="11" t="s">
        <v>272</v>
      </c>
      <c r="K73" s="32">
        <v>40.43</v>
      </c>
    </row>
    <row r="74" spans="1:11" x14ac:dyDescent="0.2">
      <c r="A74" s="11"/>
      <c r="B74" s="11"/>
      <c r="C74" s="11"/>
      <c r="D74" s="11"/>
      <c r="E74" s="11" t="s">
        <v>502</v>
      </c>
      <c r="F74" s="12">
        <v>42161</v>
      </c>
      <c r="G74" s="11" t="s">
        <v>382</v>
      </c>
      <c r="H74" s="11" t="s">
        <v>284</v>
      </c>
      <c r="I74" s="11" t="s">
        <v>90</v>
      </c>
      <c r="J74" s="11" t="s">
        <v>242</v>
      </c>
      <c r="K74" s="32">
        <v>75</v>
      </c>
    </row>
    <row r="75" spans="1:11" x14ac:dyDescent="0.2">
      <c r="A75" s="11"/>
      <c r="B75" s="11"/>
      <c r="C75" s="11"/>
      <c r="D75" s="11"/>
      <c r="E75" s="11" t="s">
        <v>502</v>
      </c>
      <c r="F75" s="12">
        <v>42166</v>
      </c>
      <c r="G75" s="11" t="s">
        <v>383</v>
      </c>
      <c r="H75" s="11" t="s">
        <v>285</v>
      </c>
      <c r="I75" s="11" t="s">
        <v>286</v>
      </c>
      <c r="J75" s="11"/>
      <c r="K75" s="32">
        <v>300</v>
      </c>
    </row>
    <row r="76" spans="1:11" ht="13.5" thickBot="1" x14ac:dyDescent="0.25">
      <c r="A76" s="11"/>
      <c r="B76" s="11"/>
      <c r="C76" s="11"/>
      <c r="D76" s="11"/>
      <c r="E76" s="11" t="s">
        <v>502</v>
      </c>
      <c r="F76" s="12">
        <v>42179</v>
      </c>
      <c r="G76" s="11" t="s">
        <v>370</v>
      </c>
      <c r="H76" s="11" t="s">
        <v>276</v>
      </c>
      <c r="I76" s="11" t="s">
        <v>111</v>
      </c>
      <c r="J76" s="11" t="s">
        <v>277</v>
      </c>
      <c r="K76" s="31">
        <v>200</v>
      </c>
    </row>
    <row r="77" spans="1:11" x14ac:dyDescent="0.2">
      <c r="A77" s="11"/>
      <c r="B77" s="11"/>
      <c r="C77" s="11" t="s">
        <v>34</v>
      </c>
      <c r="D77" s="11"/>
      <c r="E77" s="11"/>
      <c r="F77" s="12"/>
      <c r="G77" s="11"/>
      <c r="H77" s="11"/>
      <c r="I77" s="11"/>
      <c r="J77" s="11"/>
      <c r="K77" s="32">
        <f>ROUND(SUM(K51:K76),5)</f>
        <v>3366.82</v>
      </c>
    </row>
    <row r="78" spans="1:11" x14ac:dyDescent="0.2">
      <c r="A78" s="8"/>
      <c r="B78" s="8"/>
      <c r="C78" s="8" t="s">
        <v>37</v>
      </c>
      <c r="D78" s="8"/>
      <c r="E78" s="8"/>
      <c r="F78" s="9"/>
      <c r="G78" s="8"/>
      <c r="H78" s="8"/>
      <c r="I78" s="8"/>
      <c r="J78" s="8"/>
      <c r="K78" s="43"/>
    </row>
    <row r="79" spans="1:11" x14ac:dyDescent="0.2">
      <c r="A79" s="11"/>
      <c r="B79" s="11"/>
      <c r="C79" s="11"/>
      <c r="D79" s="11"/>
      <c r="E79" s="11" t="s">
        <v>502</v>
      </c>
      <c r="F79" s="12">
        <v>41823</v>
      </c>
      <c r="G79" s="11" t="s">
        <v>384</v>
      </c>
      <c r="H79" s="11" t="s">
        <v>158</v>
      </c>
      <c r="I79" s="11" t="s">
        <v>39</v>
      </c>
      <c r="J79" s="11" t="s">
        <v>287</v>
      </c>
      <c r="K79" s="32">
        <v>100</v>
      </c>
    </row>
    <row r="80" spans="1:11" x14ac:dyDescent="0.2">
      <c r="A80" s="11"/>
      <c r="B80" s="11"/>
      <c r="C80" s="11"/>
      <c r="D80" s="11"/>
      <c r="E80" s="11" t="s">
        <v>502</v>
      </c>
      <c r="F80" s="12">
        <v>41836</v>
      </c>
      <c r="G80" s="11" t="s">
        <v>385</v>
      </c>
      <c r="H80" s="11" t="s">
        <v>159</v>
      </c>
      <c r="I80" s="11" t="s">
        <v>24</v>
      </c>
      <c r="J80" s="11" t="s">
        <v>288</v>
      </c>
      <c r="K80" s="32">
        <v>50</v>
      </c>
    </row>
    <row r="81" spans="1:11" x14ac:dyDescent="0.2">
      <c r="A81" s="11"/>
      <c r="B81" s="11"/>
      <c r="C81" s="11"/>
      <c r="D81" s="11"/>
      <c r="E81" s="11" t="s">
        <v>502</v>
      </c>
      <c r="F81" s="12">
        <v>41841</v>
      </c>
      <c r="G81" s="11" t="s">
        <v>386</v>
      </c>
      <c r="H81" s="11" t="s">
        <v>93</v>
      </c>
      <c r="I81" s="11" t="s">
        <v>59</v>
      </c>
      <c r="J81" s="11" t="s">
        <v>281</v>
      </c>
      <c r="K81" s="32">
        <v>100</v>
      </c>
    </row>
    <row r="82" spans="1:11" x14ac:dyDescent="0.2">
      <c r="A82" s="11"/>
      <c r="B82" s="11"/>
      <c r="C82" s="11"/>
      <c r="D82" s="11"/>
      <c r="E82" s="11" t="s">
        <v>502</v>
      </c>
      <c r="F82" s="12">
        <v>41849</v>
      </c>
      <c r="G82" s="11" t="s">
        <v>353</v>
      </c>
      <c r="H82" s="11" t="s">
        <v>128</v>
      </c>
      <c r="I82" s="11" t="s">
        <v>61</v>
      </c>
      <c r="J82" s="11" t="s">
        <v>257</v>
      </c>
      <c r="K82" s="32">
        <v>100</v>
      </c>
    </row>
    <row r="83" spans="1:11" x14ac:dyDescent="0.2">
      <c r="A83" s="11"/>
      <c r="B83" s="11"/>
      <c r="C83" s="11"/>
      <c r="D83" s="11"/>
      <c r="E83" s="11" t="s">
        <v>502</v>
      </c>
      <c r="F83" s="12">
        <v>41852</v>
      </c>
      <c r="G83" s="11" t="s">
        <v>387</v>
      </c>
      <c r="H83" s="11" t="s">
        <v>160</v>
      </c>
      <c r="I83" s="11" t="s">
        <v>67</v>
      </c>
      <c r="J83" s="11"/>
      <c r="K83" s="32">
        <v>100</v>
      </c>
    </row>
    <row r="84" spans="1:11" x14ac:dyDescent="0.2">
      <c r="A84" s="11"/>
      <c r="B84" s="11"/>
      <c r="C84" s="11"/>
      <c r="D84" s="11"/>
      <c r="E84" s="11" t="s">
        <v>502</v>
      </c>
      <c r="F84" s="12">
        <v>41856</v>
      </c>
      <c r="G84" s="11" t="s">
        <v>388</v>
      </c>
      <c r="H84" s="11" t="s">
        <v>161</v>
      </c>
      <c r="I84" s="11" t="s">
        <v>89</v>
      </c>
      <c r="J84" s="11" t="s">
        <v>259</v>
      </c>
      <c r="K84" s="32">
        <v>50</v>
      </c>
    </row>
    <row r="85" spans="1:11" x14ac:dyDescent="0.2">
      <c r="A85" s="11"/>
      <c r="B85" s="11"/>
      <c r="C85" s="11"/>
      <c r="D85" s="11"/>
      <c r="E85" s="11" t="s">
        <v>502</v>
      </c>
      <c r="F85" s="12">
        <v>41869</v>
      </c>
      <c r="G85" s="11" t="s">
        <v>389</v>
      </c>
      <c r="H85" s="11" t="s">
        <v>162</v>
      </c>
      <c r="I85" s="11" t="s">
        <v>111</v>
      </c>
      <c r="J85" s="11" t="s">
        <v>277</v>
      </c>
      <c r="K85" s="32">
        <v>500</v>
      </c>
    </row>
    <row r="86" spans="1:11" x14ac:dyDescent="0.2">
      <c r="A86" s="11"/>
      <c r="B86" s="11"/>
      <c r="C86" s="11"/>
      <c r="D86" s="11"/>
      <c r="E86" s="11" t="s">
        <v>502</v>
      </c>
      <c r="F86" s="12">
        <v>41896</v>
      </c>
      <c r="G86" s="11" t="s">
        <v>355</v>
      </c>
      <c r="H86" s="11" t="s">
        <v>130</v>
      </c>
      <c r="I86" s="11" t="s">
        <v>103</v>
      </c>
      <c r="J86" s="11" t="s">
        <v>260</v>
      </c>
      <c r="K86" s="32">
        <v>120</v>
      </c>
    </row>
    <row r="87" spans="1:11" x14ac:dyDescent="0.2">
      <c r="A87" s="11"/>
      <c r="B87" s="11"/>
      <c r="C87" s="11"/>
      <c r="D87" s="11"/>
      <c r="E87" s="11" t="s">
        <v>502</v>
      </c>
      <c r="F87" s="12">
        <v>41896</v>
      </c>
      <c r="G87" s="11" t="s">
        <v>390</v>
      </c>
      <c r="H87" s="11" t="s">
        <v>163</v>
      </c>
      <c r="I87" s="11" t="s">
        <v>59</v>
      </c>
      <c r="J87" s="11" t="s">
        <v>281</v>
      </c>
      <c r="K87" s="32">
        <v>100</v>
      </c>
    </row>
    <row r="88" spans="1:11" x14ac:dyDescent="0.2">
      <c r="A88" s="11"/>
      <c r="B88" s="11"/>
      <c r="C88" s="11"/>
      <c r="D88" s="11"/>
      <c r="E88" s="11" t="s">
        <v>502</v>
      </c>
      <c r="F88" s="12">
        <v>41906</v>
      </c>
      <c r="G88" s="11" t="s">
        <v>391</v>
      </c>
      <c r="H88" s="11" t="s">
        <v>164</v>
      </c>
      <c r="I88" s="11" t="s">
        <v>75</v>
      </c>
      <c r="J88" s="11" t="s">
        <v>253</v>
      </c>
      <c r="K88" s="32">
        <v>200</v>
      </c>
    </row>
    <row r="89" spans="1:11" x14ac:dyDescent="0.2">
      <c r="A89" s="11"/>
      <c r="B89" s="11"/>
      <c r="C89" s="11"/>
      <c r="D89" s="11"/>
      <c r="E89" s="11" t="s">
        <v>502</v>
      </c>
      <c r="F89" s="12">
        <v>41906</v>
      </c>
      <c r="G89" s="11" t="s">
        <v>392</v>
      </c>
      <c r="H89" s="11" t="s">
        <v>131</v>
      </c>
      <c r="I89" s="11" t="s">
        <v>27</v>
      </c>
      <c r="J89" s="11" t="s">
        <v>244</v>
      </c>
      <c r="K89" s="32">
        <v>50</v>
      </c>
    </row>
    <row r="90" spans="1:11" x14ac:dyDescent="0.2">
      <c r="A90" s="11"/>
      <c r="B90" s="11"/>
      <c r="C90" s="11"/>
      <c r="D90" s="11"/>
      <c r="E90" s="11" t="s">
        <v>502</v>
      </c>
      <c r="F90" s="12">
        <v>41916</v>
      </c>
      <c r="G90" s="11" t="s">
        <v>340</v>
      </c>
      <c r="H90" s="11" t="s">
        <v>140</v>
      </c>
      <c r="I90" s="11" t="s">
        <v>22</v>
      </c>
      <c r="J90" s="11" t="s">
        <v>246</v>
      </c>
      <c r="K90" s="32">
        <v>110</v>
      </c>
    </row>
    <row r="91" spans="1:11" x14ac:dyDescent="0.2">
      <c r="A91" s="11"/>
      <c r="B91" s="11"/>
      <c r="C91" s="11"/>
      <c r="D91" s="11"/>
      <c r="E91" s="11" t="s">
        <v>502</v>
      </c>
      <c r="F91" s="12">
        <v>41920</v>
      </c>
      <c r="G91" s="11" t="s">
        <v>357</v>
      </c>
      <c r="H91" s="11" t="s">
        <v>149</v>
      </c>
      <c r="I91" s="11" t="s">
        <v>58</v>
      </c>
      <c r="J91" s="11" t="s">
        <v>261</v>
      </c>
      <c r="K91" s="32">
        <v>64</v>
      </c>
    </row>
    <row r="92" spans="1:11" x14ac:dyDescent="0.2">
      <c r="A92" s="11"/>
      <c r="B92" s="11"/>
      <c r="C92" s="11"/>
      <c r="D92" s="11"/>
      <c r="E92" s="11" t="s">
        <v>502</v>
      </c>
      <c r="F92" s="12">
        <v>41935</v>
      </c>
      <c r="G92" s="11" t="s">
        <v>358</v>
      </c>
      <c r="H92" s="11" t="s">
        <v>132</v>
      </c>
      <c r="I92" s="11" t="s">
        <v>69</v>
      </c>
      <c r="J92" s="11" t="s">
        <v>262</v>
      </c>
      <c r="K92" s="32">
        <v>200</v>
      </c>
    </row>
    <row r="93" spans="1:11" x14ac:dyDescent="0.2">
      <c r="A93" s="11"/>
      <c r="B93" s="11"/>
      <c r="C93" s="11"/>
      <c r="D93" s="11"/>
      <c r="E93" s="11" t="s">
        <v>502</v>
      </c>
      <c r="F93" s="12">
        <v>41935</v>
      </c>
      <c r="G93" s="11" t="s">
        <v>393</v>
      </c>
      <c r="H93" s="11" t="s">
        <v>165</v>
      </c>
      <c r="I93" s="11" t="s">
        <v>95</v>
      </c>
      <c r="J93" s="11"/>
      <c r="K93" s="32">
        <v>46</v>
      </c>
    </row>
    <row r="94" spans="1:11" x14ac:dyDescent="0.2">
      <c r="A94" s="11"/>
      <c r="B94" s="11"/>
      <c r="C94" s="11"/>
      <c r="D94" s="11"/>
      <c r="E94" s="11" t="s">
        <v>502</v>
      </c>
      <c r="F94" s="12">
        <v>41937</v>
      </c>
      <c r="G94" s="11" t="s">
        <v>394</v>
      </c>
      <c r="H94" s="11" t="s">
        <v>166</v>
      </c>
      <c r="I94" s="11" t="s">
        <v>80</v>
      </c>
      <c r="J94" s="11" t="s">
        <v>289</v>
      </c>
      <c r="K94" s="32">
        <v>84</v>
      </c>
    </row>
    <row r="95" spans="1:11" x14ac:dyDescent="0.2">
      <c r="A95" s="11"/>
      <c r="B95" s="11"/>
      <c r="C95" s="11"/>
      <c r="D95" s="11"/>
      <c r="E95" s="11" t="s">
        <v>502</v>
      </c>
      <c r="F95" s="12">
        <v>41937</v>
      </c>
      <c r="G95" s="11" t="s">
        <v>395</v>
      </c>
      <c r="H95" s="11" t="s">
        <v>167</v>
      </c>
      <c r="I95" s="11" t="s">
        <v>168</v>
      </c>
      <c r="J95" s="11"/>
      <c r="K95" s="32">
        <v>28</v>
      </c>
    </row>
    <row r="96" spans="1:11" x14ac:dyDescent="0.2">
      <c r="A96" s="11"/>
      <c r="B96" s="11"/>
      <c r="C96" s="11"/>
      <c r="D96" s="11"/>
      <c r="E96" s="11" t="s">
        <v>502</v>
      </c>
      <c r="F96" s="12">
        <v>41937</v>
      </c>
      <c r="G96" s="11" t="s">
        <v>396</v>
      </c>
      <c r="H96" s="11" t="s">
        <v>169</v>
      </c>
      <c r="I96" s="11" t="s">
        <v>28</v>
      </c>
      <c r="J96" s="11" t="s">
        <v>290</v>
      </c>
      <c r="K96" s="32">
        <v>100</v>
      </c>
    </row>
    <row r="97" spans="1:11" x14ac:dyDescent="0.2">
      <c r="A97" s="11"/>
      <c r="B97" s="11"/>
      <c r="C97" s="11"/>
      <c r="D97" s="11"/>
      <c r="E97" s="11" t="s">
        <v>502</v>
      </c>
      <c r="F97" s="12">
        <v>41937</v>
      </c>
      <c r="G97" s="11" t="s">
        <v>343</v>
      </c>
      <c r="H97" s="11" t="s">
        <v>143</v>
      </c>
      <c r="I97" s="11" t="s">
        <v>73</v>
      </c>
      <c r="J97" s="11" t="s">
        <v>248</v>
      </c>
      <c r="K97" s="32">
        <v>50</v>
      </c>
    </row>
    <row r="98" spans="1:11" x14ac:dyDescent="0.2">
      <c r="A98" s="11"/>
      <c r="B98" s="11"/>
      <c r="C98" s="11"/>
      <c r="D98" s="11"/>
      <c r="E98" s="11" t="s">
        <v>502</v>
      </c>
      <c r="F98" s="12">
        <v>41937</v>
      </c>
      <c r="G98" s="11" t="s">
        <v>344</v>
      </c>
      <c r="H98" s="11" t="s">
        <v>144</v>
      </c>
      <c r="I98" s="11" t="s">
        <v>60</v>
      </c>
      <c r="J98" s="11" t="s">
        <v>249</v>
      </c>
      <c r="K98" s="32">
        <v>50</v>
      </c>
    </row>
    <row r="99" spans="1:11" x14ac:dyDescent="0.2">
      <c r="A99" s="11"/>
      <c r="B99" s="11"/>
      <c r="C99" s="11"/>
      <c r="D99" s="11"/>
      <c r="E99" s="11" t="s">
        <v>502</v>
      </c>
      <c r="F99" s="12">
        <v>41937</v>
      </c>
      <c r="G99" s="11" t="s">
        <v>397</v>
      </c>
      <c r="H99" s="11" t="s">
        <v>170</v>
      </c>
      <c r="I99" s="11" t="s">
        <v>21</v>
      </c>
      <c r="J99" s="11" t="s">
        <v>255</v>
      </c>
      <c r="K99" s="32">
        <v>100</v>
      </c>
    </row>
    <row r="100" spans="1:11" x14ac:dyDescent="0.2">
      <c r="A100" s="11"/>
      <c r="B100" s="11"/>
      <c r="C100" s="11"/>
      <c r="D100" s="11"/>
      <c r="E100" s="11" t="s">
        <v>502</v>
      </c>
      <c r="F100" s="12">
        <v>41937</v>
      </c>
      <c r="G100" s="11" t="s">
        <v>345</v>
      </c>
      <c r="H100" s="11" t="s">
        <v>145</v>
      </c>
      <c r="I100" s="11" t="s">
        <v>146</v>
      </c>
      <c r="J100" s="11" t="s">
        <v>250</v>
      </c>
      <c r="K100" s="32">
        <v>200</v>
      </c>
    </row>
    <row r="101" spans="1:11" x14ac:dyDescent="0.2">
      <c r="A101" s="11"/>
      <c r="B101" s="11"/>
      <c r="C101" s="11"/>
      <c r="D101" s="11"/>
      <c r="E101" s="11" t="s">
        <v>502</v>
      </c>
      <c r="F101" s="12">
        <v>41948</v>
      </c>
      <c r="G101" s="11" t="s">
        <v>398</v>
      </c>
      <c r="H101" s="11" t="s">
        <v>171</v>
      </c>
      <c r="I101" s="11" t="s">
        <v>151</v>
      </c>
      <c r="J101" s="11"/>
      <c r="K101" s="32">
        <v>56</v>
      </c>
    </row>
    <row r="102" spans="1:11" x14ac:dyDescent="0.2">
      <c r="A102" s="11"/>
      <c r="B102" s="11"/>
      <c r="C102" s="11"/>
      <c r="D102" s="11"/>
      <c r="E102" s="11" t="s">
        <v>502</v>
      </c>
      <c r="F102" s="12">
        <v>41948</v>
      </c>
      <c r="G102" s="11" t="s">
        <v>373</v>
      </c>
      <c r="H102" s="11" t="s">
        <v>154</v>
      </c>
      <c r="I102" s="11" t="s">
        <v>64</v>
      </c>
      <c r="J102" s="11" t="s">
        <v>278</v>
      </c>
      <c r="K102" s="32">
        <v>150</v>
      </c>
    </row>
    <row r="103" spans="1:11" x14ac:dyDescent="0.2">
      <c r="A103" s="11"/>
      <c r="B103" s="11"/>
      <c r="C103" s="11"/>
      <c r="D103" s="11"/>
      <c r="E103" s="11" t="s">
        <v>502</v>
      </c>
      <c r="F103" s="12">
        <v>41948</v>
      </c>
      <c r="G103" s="11" t="s">
        <v>346</v>
      </c>
      <c r="H103" s="11" t="s">
        <v>133</v>
      </c>
      <c r="I103" s="11" t="s">
        <v>62</v>
      </c>
      <c r="J103" s="11" t="s">
        <v>251</v>
      </c>
      <c r="K103" s="32">
        <v>32</v>
      </c>
    </row>
    <row r="104" spans="1:11" x14ac:dyDescent="0.2">
      <c r="A104" s="11"/>
      <c r="B104" s="11"/>
      <c r="C104" s="11"/>
      <c r="D104" s="11"/>
      <c r="E104" s="11" t="s">
        <v>502</v>
      </c>
      <c r="F104" s="12">
        <v>41948</v>
      </c>
      <c r="G104" s="11" t="s">
        <v>399</v>
      </c>
      <c r="H104" s="11" t="s">
        <v>68</v>
      </c>
      <c r="I104" s="11" t="s">
        <v>88</v>
      </c>
      <c r="J104" s="11" t="s">
        <v>279</v>
      </c>
      <c r="K104" s="32">
        <v>46</v>
      </c>
    </row>
    <row r="105" spans="1:11" x14ac:dyDescent="0.2">
      <c r="A105" s="11"/>
      <c r="B105" s="11"/>
      <c r="C105" s="11"/>
      <c r="D105" s="11"/>
      <c r="E105" s="11" t="s">
        <v>502</v>
      </c>
      <c r="F105" s="12">
        <v>41948</v>
      </c>
      <c r="G105" s="11" t="s">
        <v>400</v>
      </c>
      <c r="H105" s="11" t="s">
        <v>172</v>
      </c>
      <c r="I105" s="11" t="s">
        <v>173</v>
      </c>
      <c r="J105" s="11" t="s">
        <v>291</v>
      </c>
      <c r="K105" s="32">
        <v>100</v>
      </c>
    </row>
    <row r="106" spans="1:11" x14ac:dyDescent="0.2">
      <c r="A106" s="11"/>
      <c r="B106" s="11"/>
      <c r="C106" s="11"/>
      <c r="D106" s="11"/>
      <c r="E106" s="11" t="s">
        <v>502</v>
      </c>
      <c r="F106" s="12">
        <v>41960</v>
      </c>
      <c r="G106" s="11" t="s">
        <v>361</v>
      </c>
      <c r="H106" s="11" t="s">
        <v>135</v>
      </c>
      <c r="I106" s="11" t="s">
        <v>70</v>
      </c>
      <c r="J106" s="11" t="s">
        <v>263</v>
      </c>
      <c r="K106" s="32">
        <v>96</v>
      </c>
    </row>
    <row r="107" spans="1:11" x14ac:dyDescent="0.2">
      <c r="A107" s="11"/>
      <c r="B107" s="11"/>
      <c r="C107" s="11"/>
      <c r="D107" s="11"/>
      <c r="E107" s="11" t="s">
        <v>502</v>
      </c>
      <c r="F107" s="12">
        <v>41961</v>
      </c>
      <c r="G107" s="11" t="s">
        <v>401</v>
      </c>
      <c r="H107" s="11" t="s">
        <v>174</v>
      </c>
      <c r="I107" s="11" t="s">
        <v>25</v>
      </c>
      <c r="J107" s="11" t="s">
        <v>292</v>
      </c>
      <c r="K107" s="32">
        <v>68</v>
      </c>
    </row>
    <row r="108" spans="1:11" x14ac:dyDescent="0.2">
      <c r="A108" s="11"/>
      <c r="B108" s="11"/>
      <c r="C108" s="11"/>
      <c r="D108" s="11"/>
      <c r="E108" s="11" t="s">
        <v>502</v>
      </c>
      <c r="F108" s="12">
        <v>41961</v>
      </c>
      <c r="G108" s="11" t="s">
        <v>362</v>
      </c>
      <c r="H108" s="11" t="s">
        <v>137</v>
      </c>
      <c r="I108" s="11" t="s">
        <v>92</v>
      </c>
      <c r="J108" s="11" t="s">
        <v>264</v>
      </c>
      <c r="K108" s="32">
        <v>100</v>
      </c>
    </row>
    <row r="109" spans="1:11" x14ac:dyDescent="0.2">
      <c r="A109" s="11"/>
      <c r="B109" s="11"/>
      <c r="C109" s="11"/>
      <c r="D109" s="11"/>
      <c r="E109" s="11" t="s">
        <v>502</v>
      </c>
      <c r="F109" s="12">
        <v>41961</v>
      </c>
      <c r="G109" s="11" t="s">
        <v>402</v>
      </c>
      <c r="H109" s="11" t="s">
        <v>175</v>
      </c>
      <c r="I109" s="11" t="s">
        <v>79</v>
      </c>
      <c r="J109" s="11" t="s">
        <v>267</v>
      </c>
      <c r="K109" s="32">
        <v>200</v>
      </c>
    </row>
    <row r="110" spans="1:11" x14ac:dyDescent="0.2">
      <c r="A110" s="11"/>
      <c r="B110" s="11"/>
      <c r="C110" s="11"/>
      <c r="D110" s="11"/>
      <c r="E110" s="11" t="s">
        <v>502</v>
      </c>
      <c r="F110" s="12">
        <v>41987</v>
      </c>
      <c r="G110" s="11" t="s">
        <v>403</v>
      </c>
      <c r="H110" s="11" t="s">
        <v>176</v>
      </c>
      <c r="I110" s="11" t="s">
        <v>91</v>
      </c>
      <c r="J110" s="11" t="s">
        <v>266</v>
      </c>
      <c r="K110" s="32">
        <v>500</v>
      </c>
    </row>
    <row r="111" spans="1:11" x14ac:dyDescent="0.2">
      <c r="A111" s="11"/>
      <c r="B111" s="11"/>
      <c r="C111" s="11"/>
      <c r="D111" s="11"/>
      <c r="E111" s="11" t="s">
        <v>502</v>
      </c>
      <c r="F111" s="12">
        <v>41995</v>
      </c>
      <c r="G111" s="11" t="s">
        <v>365</v>
      </c>
      <c r="H111" s="11" t="s">
        <v>152</v>
      </c>
      <c r="I111" s="11" t="s">
        <v>79</v>
      </c>
      <c r="J111" s="11" t="s">
        <v>267</v>
      </c>
      <c r="K111" s="32">
        <v>100</v>
      </c>
    </row>
    <row r="112" spans="1:11" x14ac:dyDescent="0.2">
      <c r="A112" s="11"/>
      <c r="B112" s="11"/>
      <c r="C112" s="11"/>
      <c r="D112" s="11"/>
      <c r="E112" s="11" t="s">
        <v>502</v>
      </c>
      <c r="F112" s="12">
        <v>41995</v>
      </c>
      <c r="G112" s="11" t="s">
        <v>404</v>
      </c>
      <c r="H112" s="11" t="s">
        <v>177</v>
      </c>
      <c r="I112" s="11" t="s">
        <v>38</v>
      </c>
      <c r="J112" s="11" t="s">
        <v>293</v>
      </c>
      <c r="K112" s="32">
        <v>110</v>
      </c>
    </row>
    <row r="113" spans="1:11" x14ac:dyDescent="0.2">
      <c r="A113" s="11"/>
      <c r="B113" s="11"/>
      <c r="C113" s="11"/>
      <c r="D113" s="11"/>
      <c r="E113" s="11" t="s">
        <v>502</v>
      </c>
      <c r="F113" s="12">
        <v>41995</v>
      </c>
      <c r="G113" s="11" t="s">
        <v>405</v>
      </c>
      <c r="H113" s="11" t="s">
        <v>178</v>
      </c>
      <c r="I113" s="11" t="s">
        <v>74</v>
      </c>
      <c r="J113" s="11" t="s">
        <v>265</v>
      </c>
      <c r="K113" s="32">
        <v>122</v>
      </c>
    </row>
    <row r="114" spans="1:11" x14ac:dyDescent="0.2">
      <c r="A114" s="11"/>
      <c r="B114" s="11"/>
      <c r="C114" s="11"/>
      <c r="D114" s="11"/>
      <c r="E114" s="11" t="s">
        <v>502</v>
      </c>
      <c r="F114" s="12">
        <v>42011</v>
      </c>
      <c r="G114" s="11" t="s">
        <v>406</v>
      </c>
      <c r="H114" s="11" t="s">
        <v>179</v>
      </c>
      <c r="I114" s="11" t="s">
        <v>180</v>
      </c>
      <c r="J114" s="11" t="s">
        <v>294</v>
      </c>
      <c r="K114" s="32">
        <v>60</v>
      </c>
    </row>
    <row r="115" spans="1:11" x14ac:dyDescent="0.2">
      <c r="A115" s="11"/>
      <c r="B115" s="11"/>
      <c r="C115" s="11"/>
      <c r="D115" s="11"/>
      <c r="E115" s="11" t="s">
        <v>502</v>
      </c>
      <c r="F115" s="12">
        <v>42011</v>
      </c>
      <c r="G115" s="11" t="s">
        <v>377</v>
      </c>
      <c r="H115" s="11" t="s">
        <v>157</v>
      </c>
      <c r="I115" s="11" t="s">
        <v>78</v>
      </c>
      <c r="J115" s="11" t="s">
        <v>280</v>
      </c>
      <c r="K115" s="32">
        <v>100</v>
      </c>
    </row>
    <row r="116" spans="1:11" x14ac:dyDescent="0.2">
      <c r="A116" s="11"/>
      <c r="B116" s="11"/>
      <c r="C116" s="11"/>
      <c r="D116" s="11"/>
      <c r="E116" s="11" t="s">
        <v>502</v>
      </c>
      <c r="F116" s="12">
        <v>42015</v>
      </c>
      <c r="G116" s="11" t="s">
        <v>407</v>
      </c>
      <c r="H116" s="11" t="s">
        <v>212</v>
      </c>
      <c r="I116" s="11" t="s">
        <v>63</v>
      </c>
      <c r="J116" s="11" t="s">
        <v>295</v>
      </c>
      <c r="K116" s="32">
        <v>100</v>
      </c>
    </row>
    <row r="117" spans="1:11" x14ac:dyDescent="0.2">
      <c r="A117" s="11"/>
      <c r="B117" s="11"/>
      <c r="C117" s="11"/>
      <c r="D117" s="11"/>
      <c r="E117" s="11" t="s">
        <v>502</v>
      </c>
      <c r="F117" s="12">
        <v>42053</v>
      </c>
      <c r="G117" s="11" t="s">
        <v>408</v>
      </c>
      <c r="H117" s="11" t="s">
        <v>221</v>
      </c>
      <c r="I117" s="11" t="s">
        <v>230</v>
      </c>
      <c r="J117" s="11" t="s">
        <v>296</v>
      </c>
      <c r="K117" s="32">
        <v>150</v>
      </c>
    </row>
    <row r="118" spans="1:11" x14ac:dyDescent="0.2">
      <c r="A118" s="11"/>
      <c r="B118" s="11"/>
      <c r="C118" s="11"/>
      <c r="D118" s="11"/>
      <c r="E118" s="11" t="s">
        <v>502</v>
      </c>
      <c r="F118" s="12">
        <v>42053</v>
      </c>
      <c r="G118" s="11" t="s">
        <v>409</v>
      </c>
      <c r="H118" s="11" t="s">
        <v>222</v>
      </c>
      <c r="I118" s="11" t="s">
        <v>297</v>
      </c>
      <c r="J118" s="11"/>
      <c r="K118" s="32">
        <v>56</v>
      </c>
    </row>
    <row r="119" spans="1:11" x14ac:dyDescent="0.2">
      <c r="A119" s="11"/>
      <c r="B119" s="11"/>
      <c r="C119" s="11"/>
      <c r="D119" s="11"/>
      <c r="E119" s="11" t="s">
        <v>502</v>
      </c>
      <c r="F119" s="12">
        <v>42056</v>
      </c>
      <c r="G119" s="11" t="s">
        <v>367</v>
      </c>
      <c r="H119" s="11" t="s">
        <v>217</v>
      </c>
      <c r="I119" s="11" t="s">
        <v>225</v>
      </c>
      <c r="J119" s="11" t="s">
        <v>269</v>
      </c>
      <c r="K119" s="32">
        <v>100</v>
      </c>
    </row>
    <row r="120" spans="1:11" x14ac:dyDescent="0.2">
      <c r="A120" s="11"/>
      <c r="B120" s="11"/>
      <c r="C120" s="11"/>
      <c r="D120" s="11"/>
      <c r="E120" s="11" t="s">
        <v>502</v>
      </c>
      <c r="F120" s="12">
        <v>42083</v>
      </c>
      <c r="G120" s="11" t="s">
        <v>410</v>
      </c>
      <c r="H120" s="11" t="s">
        <v>223</v>
      </c>
      <c r="I120" s="11" t="s">
        <v>298</v>
      </c>
      <c r="J120" s="11" t="s">
        <v>299</v>
      </c>
      <c r="K120" s="32">
        <v>100</v>
      </c>
    </row>
    <row r="121" spans="1:11" x14ac:dyDescent="0.2">
      <c r="A121" s="11"/>
      <c r="B121" s="11"/>
      <c r="C121" s="11"/>
      <c r="D121" s="11"/>
      <c r="E121" s="11" t="s">
        <v>502</v>
      </c>
      <c r="F121" s="12">
        <v>42098</v>
      </c>
      <c r="G121" s="11" t="s">
        <v>411</v>
      </c>
      <c r="H121" s="11" t="s">
        <v>300</v>
      </c>
      <c r="I121" s="11" t="s">
        <v>67</v>
      </c>
      <c r="J121" s="11"/>
      <c r="K121" s="32">
        <v>100</v>
      </c>
    </row>
    <row r="122" spans="1:11" x14ac:dyDescent="0.2">
      <c r="A122" s="11"/>
      <c r="B122" s="11"/>
      <c r="C122" s="11"/>
      <c r="D122" s="11"/>
      <c r="E122" s="11" t="s">
        <v>502</v>
      </c>
      <c r="F122" s="12">
        <v>42122</v>
      </c>
      <c r="G122" s="11" t="s">
        <v>412</v>
      </c>
      <c r="H122" s="11" t="s">
        <v>224</v>
      </c>
      <c r="I122" s="11" t="s">
        <v>301</v>
      </c>
      <c r="J122" s="11"/>
      <c r="K122" s="32">
        <v>150</v>
      </c>
    </row>
    <row r="123" spans="1:11" x14ac:dyDescent="0.2">
      <c r="A123" s="11"/>
      <c r="B123" s="11"/>
      <c r="C123" s="11"/>
      <c r="D123" s="11"/>
      <c r="E123" s="11" t="s">
        <v>502</v>
      </c>
      <c r="F123" s="12">
        <v>42145</v>
      </c>
      <c r="G123" s="11" t="s">
        <v>413</v>
      </c>
      <c r="H123" s="11" t="s">
        <v>302</v>
      </c>
      <c r="I123" s="11" t="s">
        <v>271</v>
      </c>
      <c r="J123" s="11" t="s">
        <v>272</v>
      </c>
      <c r="K123" s="32">
        <v>100</v>
      </c>
    </row>
    <row r="124" spans="1:11" x14ac:dyDescent="0.2">
      <c r="A124" s="11"/>
      <c r="B124" s="11"/>
      <c r="C124" s="11"/>
      <c r="D124" s="11"/>
      <c r="E124" s="11" t="s">
        <v>502</v>
      </c>
      <c r="F124" s="12">
        <v>42145</v>
      </c>
      <c r="G124" s="11" t="s">
        <v>414</v>
      </c>
      <c r="H124" s="11" t="s">
        <v>303</v>
      </c>
      <c r="I124" s="11" t="s">
        <v>274</v>
      </c>
      <c r="J124" s="11" t="s">
        <v>275</v>
      </c>
      <c r="K124" s="32">
        <v>100</v>
      </c>
    </row>
    <row r="125" spans="1:11" x14ac:dyDescent="0.2">
      <c r="A125" s="11"/>
      <c r="B125" s="11"/>
      <c r="C125" s="11"/>
      <c r="D125" s="11"/>
      <c r="E125" s="11" t="s">
        <v>502</v>
      </c>
      <c r="F125" s="12">
        <v>42151</v>
      </c>
      <c r="G125" s="11" t="s">
        <v>415</v>
      </c>
      <c r="H125" s="11" t="s">
        <v>304</v>
      </c>
      <c r="I125" s="11" t="s">
        <v>24</v>
      </c>
      <c r="J125" s="11" t="s">
        <v>288</v>
      </c>
      <c r="K125" s="32">
        <v>50</v>
      </c>
    </row>
    <row r="126" spans="1:11" x14ac:dyDescent="0.2">
      <c r="A126" s="11"/>
      <c r="B126" s="11"/>
      <c r="C126" s="11"/>
      <c r="D126" s="11"/>
      <c r="E126" s="11" t="s">
        <v>502</v>
      </c>
      <c r="F126" s="12">
        <v>42160</v>
      </c>
      <c r="G126" s="11" t="s">
        <v>416</v>
      </c>
      <c r="H126" s="11" t="s">
        <v>305</v>
      </c>
      <c r="I126" s="11" t="s">
        <v>306</v>
      </c>
      <c r="J126" s="11"/>
      <c r="K126" s="32">
        <v>50</v>
      </c>
    </row>
    <row r="127" spans="1:11" x14ac:dyDescent="0.2">
      <c r="A127" s="11"/>
      <c r="B127" s="11"/>
      <c r="C127" s="11"/>
      <c r="D127" s="11"/>
      <c r="E127" s="11" t="s">
        <v>502</v>
      </c>
      <c r="F127" s="12">
        <v>42161</v>
      </c>
      <c r="G127" s="11" t="s">
        <v>417</v>
      </c>
      <c r="H127" s="11" t="s">
        <v>307</v>
      </c>
      <c r="I127" s="11" t="s">
        <v>90</v>
      </c>
      <c r="J127" s="11" t="s">
        <v>242</v>
      </c>
      <c r="K127" s="32">
        <v>32</v>
      </c>
    </row>
    <row r="128" spans="1:11" x14ac:dyDescent="0.2">
      <c r="A128" s="11"/>
      <c r="B128" s="11"/>
      <c r="C128" s="11"/>
      <c r="D128" s="11"/>
      <c r="E128" s="11" t="s">
        <v>502</v>
      </c>
      <c r="F128" s="12">
        <v>42172</v>
      </c>
      <c r="G128" s="11" t="s">
        <v>418</v>
      </c>
      <c r="H128" s="11" t="s">
        <v>308</v>
      </c>
      <c r="I128" s="11" t="s">
        <v>87</v>
      </c>
      <c r="J128" s="11" t="s">
        <v>252</v>
      </c>
      <c r="K128" s="32">
        <v>100</v>
      </c>
    </row>
    <row r="129" spans="1:11" ht="13.5" thickBot="1" x14ac:dyDescent="0.25">
      <c r="A129" s="11"/>
      <c r="B129" s="11"/>
      <c r="C129" s="11"/>
      <c r="D129" s="11"/>
      <c r="E129" s="11" t="s">
        <v>502</v>
      </c>
      <c r="F129" s="12">
        <v>42183</v>
      </c>
      <c r="G129" s="11" t="s">
        <v>419</v>
      </c>
      <c r="H129" s="11" t="s">
        <v>309</v>
      </c>
      <c r="I129" s="11" t="s">
        <v>215</v>
      </c>
      <c r="J129" s="11" t="s">
        <v>268</v>
      </c>
      <c r="K129" s="31">
        <v>50</v>
      </c>
    </row>
    <row r="130" spans="1:11" x14ac:dyDescent="0.2">
      <c r="A130" s="11"/>
      <c r="B130" s="11"/>
      <c r="C130" s="11" t="s">
        <v>40</v>
      </c>
      <c r="D130" s="11"/>
      <c r="E130" s="11"/>
      <c r="F130" s="12"/>
      <c r="G130" s="11"/>
      <c r="H130" s="11"/>
      <c r="I130" s="11"/>
      <c r="J130" s="11"/>
      <c r="K130" s="32">
        <f>ROUND(SUM(K78:K129),5)</f>
        <v>5580</v>
      </c>
    </row>
    <row r="131" spans="1:11" x14ac:dyDescent="0.2">
      <c r="A131" s="8"/>
      <c r="B131" s="8"/>
      <c r="C131" s="8" t="s">
        <v>44</v>
      </c>
      <c r="D131" s="8"/>
      <c r="E131" s="8"/>
      <c r="F131" s="9"/>
      <c r="G131" s="8"/>
      <c r="H131" s="8"/>
      <c r="I131" s="8"/>
      <c r="J131" s="8"/>
      <c r="K131" s="43"/>
    </row>
    <row r="132" spans="1:11" ht="13.5" thickBot="1" x14ac:dyDescent="0.25">
      <c r="A132" s="15"/>
      <c r="B132" s="15"/>
      <c r="C132" s="15"/>
      <c r="D132" s="15"/>
      <c r="E132" s="11" t="s">
        <v>502</v>
      </c>
      <c r="F132" s="12">
        <v>41906</v>
      </c>
      <c r="G132" s="11" t="s">
        <v>420</v>
      </c>
      <c r="H132" s="11" t="s">
        <v>131</v>
      </c>
      <c r="I132" s="11" t="s">
        <v>27</v>
      </c>
      <c r="J132" s="11" t="s">
        <v>244</v>
      </c>
      <c r="K132" s="31">
        <v>25</v>
      </c>
    </row>
    <row r="133" spans="1:11" x14ac:dyDescent="0.2">
      <c r="A133" s="11"/>
      <c r="B133" s="11"/>
      <c r="C133" s="11" t="s">
        <v>45</v>
      </c>
      <c r="D133" s="11"/>
      <c r="E133" s="11"/>
      <c r="F133" s="12"/>
      <c r="G133" s="11"/>
      <c r="H133" s="11"/>
      <c r="I133" s="11"/>
      <c r="J133" s="11"/>
      <c r="K133" s="32">
        <f>ROUND(SUM(K131:K132),5)</f>
        <v>25</v>
      </c>
    </row>
    <row r="134" spans="1:11" x14ac:dyDescent="0.2">
      <c r="A134" s="8"/>
      <c r="B134" s="8"/>
      <c r="C134" s="8" t="s">
        <v>46</v>
      </c>
      <c r="D134" s="8"/>
      <c r="E134" s="8"/>
      <c r="F134" s="9"/>
      <c r="G134" s="8"/>
      <c r="H134" s="8"/>
      <c r="I134" s="8"/>
      <c r="J134" s="8"/>
      <c r="K134" s="43"/>
    </row>
    <row r="135" spans="1:11" x14ac:dyDescent="0.2">
      <c r="A135" s="8"/>
      <c r="B135" s="8"/>
      <c r="C135" s="8"/>
      <c r="D135" s="8" t="s">
        <v>181</v>
      </c>
      <c r="E135" s="8"/>
      <c r="F135" s="9"/>
      <c r="G135" s="8"/>
      <c r="H135" s="8"/>
      <c r="I135" s="8"/>
      <c r="J135" s="8"/>
      <c r="K135" s="43"/>
    </row>
    <row r="136" spans="1:11" x14ac:dyDescent="0.2">
      <c r="A136" s="11"/>
      <c r="B136" s="11"/>
      <c r="C136" s="11"/>
      <c r="D136" s="11"/>
      <c r="E136" s="11" t="s">
        <v>502</v>
      </c>
      <c r="F136" s="12">
        <v>41856</v>
      </c>
      <c r="G136" s="11" t="s">
        <v>421</v>
      </c>
      <c r="H136" s="11" t="s">
        <v>182</v>
      </c>
      <c r="I136" s="11" t="s">
        <v>89</v>
      </c>
      <c r="J136" s="11" t="s">
        <v>259</v>
      </c>
      <c r="K136" s="32">
        <v>75</v>
      </c>
    </row>
    <row r="137" spans="1:11" x14ac:dyDescent="0.2">
      <c r="A137" s="11"/>
      <c r="B137" s="11"/>
      <c r="C137" s="11"/>
      <c r="D137" s="11"/>
      <c r="E137" s="11" t="s">
        <v>502</v>
      </c>
      <c r="F137" s="12">
        <v>41948</v>
      </c>
      <c r="G137" s="11" t="s">
        <v>422</v>
      </c>
      <c r="H137" s="11" t="s">
        <v>183</v>
      </c>
      <c r="I137" s="11" t="s">
        <v>64</v>
      </c>
      <c r="J137" s="11" t="s">
        <v>278</v>
      </c>
      <c r="K137" s="32">
        <v>250</v>
      </c>
    </row>
    <row r="138" spans="1:11" x14ac:dyDescent="0.2">
      <c r="A138" s="11"/>
      <c r="B138" s="11"/>
      <c r="C138" s="11"/>
      <c r="D138" s="11"/>
      <c r="E138" s="11" t="s">
        <v>502</v>
      </c>
      <c r="F138" s="12">
        <v>41979</v>
      </c>
      <c r="G138" s="11" t="s">
        <v>423</v>
      </c>
      <c r="H138" s="11" t="s">
        <v>184</v>
      </c>
      <c r="I138" s="11" t="s">
        <v>91</v>
      </c>
      <c r="J138" s="11" t="s">
        <v>266</v>
      </c>
      <c r="K138" s="32">
        <v>1000</v>
      </c>
    </row>
    <row r="139" spans="1:11" x14ac:dyDescent="0.2">
      <c r="A139" s="11"/>
      <c r="B139" s="11"/>
      <c r="C139" s="11"/>
      <c r="D139" s="11"/>
      <c r="E139" s="11" t="s">
        <v>502</v>
      </c>
      <c r="F139" s="12">
        <v>42145</v>
      </c>
      <c r="G139" s="11" t="s">
        <v>424</v>
      </c>
      <c r="H139" s="11" t="s">
        <v>310</v>
      </c>
      <c r="I139" s="11" t="s">
        <v>70</v>
      </c>
      <c r="J139" s="11" t="s">
        <v>263</v>
      </c>
      <c r="K139" s="32">
        <v>100</v>
      </c>
    </row>
    <row r="140" spans="1:11" ht="13.5" thickBot="1" x14ac:dyDescent="0.25">
      <c r="A140" s="11"/>
      <c r="B140" s="11"/>
      <c r="C140" s="11"/>
      <c r="D140" s="11"/>
      <c r="E140" s="11" t="s">
        <v>502</v>
      </c>
      <c r="F140" s="12">
        <v>42183</v>
      </c>
      <c r="G140" s="11" t="s">
        <v>425</v>
      </c>
      <c r="H140" s="11" t="s">
        <v>311</v>
      </c>
      <c r="I140" s="11" t="s">
        <v>90</v>
      </c>
      <c r="J140" s="11" t="s">
        <v>242</v>
      </c>
      <c r="K140" s="31">
        <v>100</v>
      </c>
    </row>
    <row r="141" spans="1:11" x14ac:dyDescent="0.2">
      <c r="A141" s="11"/>
      <c r="B141" s="11"/>
      <c r="C141" s="11"/>
      <c r="D141" s="11" t="s">
        <v>185</v>
      </c>
      <c r="E141" s="11"/>
      <c r="F141" s="12"/>
      <c r="G141" s="11"/>
      <c r="H141" s="11"/>
      <c r="I141" s="11"/>
      <c r="J141" s="11"/>
      <c r="K141" s="32">
        <f>ROUND(SUM(K135:K140),5)</f>
        <v>1525</v>
      </c>
    </row>
    <row r="142" spans="1:11" x14ac:dyDescent="0.2">
      <c r="A142" s="8"/>
      <c r="B142" s="8"/>
      <c r="C142" s="8"/>
      <c r="D142" s="8" t="s">
        <v>186</v>
      </c>
      <c r="E142" s="8"/>
      <c r="F142" s="9"/>
      <c r="G142" s="8"/>
      <c r="H142" s="8"/>
      <c r="I142" s="8"/>
      <c r="J142" s="8"/>
      <c r="K142" s="43"/>
    </row>
    <row r="143" spans="1:11" x14ac:dyDescent="0.2">
      <c r="A143" s="11"/>
      <c r="B143" s="11"/>
      <c r="C143" s="11"/>
      <c r="D143" s="11"/>
      <c r="E143" s="11" t="s">
        <v>502</v>
      </c>
      <c r="F143" s="12">
        <v>41906</v>
      </c>
      <c r="G143" s="11" t="s">
        <v>426</v>
      </c>
      <c r="H143" s="11" t="s">
        <v>131</v>
      </c>
      <c r="I143" s="11" t="s">
        <v>27</v>
      </c>
      <c r="J143" s="11" t="s">
        <v>244</v>
      </c>
      <c r="K143" s="32">
        <v>45</v>
      </c>
    </row>
    <row r="144" spans="1:11" x14ac:dyDescent="0.2">
      <c r="A144" s="11"/>
      <c r="B144" s="11"/>
      <c r="C144" s="11"/>
      <c r="D144" s="11"/>
      <c r="E144" s="11" t="s">
        <v>502</v>
      </c>
      <c r="F144" s="12">
        <v>41937</v>
      </c>
      <c r="G144" s="11" t="s">
        <v>344</v>
      </c>
      <c r="H144" s="11" t="s">
        <v>144</v>
      </c>
      <c r="I144" s="11" t="s">
        <v>60</v>
      </c>
      <c r="J144" s="11" t="s">
        <v>249</v>
      </c>
      <c r="K144" s="32">
        <v>250</v>
      </c>
    </row>
    <row r="145" spans="1:11" x14ac:dyDescent="0.2">
      <c r="A145" s="11"/>
      <c r="B145" s="11"/>
      <c r="C145" s="11"/>
      <c r="D145" s="11"/>
      <c r="E145" s="11" t="s">
        <v>502</v>
      </c>
      <c r="F145" s="12">
        <v>41948</v>
      </c>
      <c r="G145" s="11" t="s">
        <v>427</v>
      </c>
      <c r="H145" s="11" t="s">
        <v>187</v>
      </c>
      <c r="I145" s="11" t="s">
        <v>71</v>
      </c>
      <c r="J145" s="11" t="s">
        <v>245</v>
      </c>
      <c r="K145" s="32">
        <v>50</v>
      </c>
    </row>
    <row r="146" spans="1:11" x14ac:dyDescent="0.2">
      <c r="A146" s="11"/>
      <c r="B146" s="11"/>
      <c r="C146" s="11"/>
      <c r="D146" s="11"/>
      <c r="E146" s="11" t="s">
        <v>502</v>
      </c>
      <c r="F146" s="12">
        <v>42098</v>
      </c>
      <c r="G146" s="11" t="s">
        <v>428</v>
      </c>
      <c r="H146" s="11" t="s">
        <v>219</v>
      </c>
      <c r="I146" s="11" t="s">
        <v>59</v>
      </c>
      <c r="J146" s="11" t="s">
        <v>281</v>
      </c>
      <c r="K146" s="32">
        <v>200</v>
      </c>
    </row>
    <row r="147" spans="1:11" ht="13.5" thickBot="1" x14ac:dyDescent="0.25">
      <c r="A147" s="11"/>
      <c r="B147" s="11"/>
      <c r="C147" s="11"/>
      <c r="D147" s="11"/>
      <c r="E147" s="11" t="s">
        <v>502</v>
      </c>
      <c r="F147" s="12">
        <v>42183</v>
      </c>
      <c r="G147" s="11" t="s">
        <v>419</v>
      </c>
      <c r="H147" s="11" t="s">
        <v>309</v>
      </c>
      <c r="I147" s="11" t="s">
        <v>215</v>
      </c>
      <c r="J147" s="11" t="s">
        <v>268</v>
      </c>
      <c r="K147" s="32">
        <v>250</v>
      </c>
    </row>
    <row r="148" spans="1:11" ht="13.5" thickBot="1" x14ac:dyDescent="0.25">
      <c r="A148" s="11"/>
      <c r="B148" s="11"/>
      <c r="C148" s="11"/>
      <c r="D148" s="11" t="s">
        <v>188</v>
      </c>
      <c r="E148" s="11"/>
      <c r="F148" s="12"/>
      <c r="G148" s="11"/>
      <c r="H148" s="11"/>
      <c r="I148" s="11"/>
      <c r="J148" s="11"/>
      <c r="K148" s="44">
        <f>ROUND(SUM(K142:K147),5)</f>
        <v>795</v>
      </c>
    </row>
    <row r="149" spans="1:11" x14ac:dyDescent="0.2">
      <c r="A149" s="11"/>
      <c r="B149" s="11"/>
      <c r="C149" s="11" t="s">
        <v>189</v>
      </c>
      <c r="D149" s="11"/>
      <c r="E149" s="11"/>
      <c r="F149" s="12"/>
      <c r="G149" s="11"/>
      <c r="H149" s="11"/>
      <c r="I149" s="11"/>
      <c r="J149" s="11"/>
      <c r="K149" s="32">
        <f>ROUND(K141+K148,5)</f>
        <v>2320</v>
      </c>
    </row>
    <row r="150" spans="1:11" x14ac:dyDescent="0.2">
      <c r="A150" s="8"/>
      <c r="B150" s="8"/>
      <c r="C150" s="8" t="s">
        <v>47</v>
      </c>
      <c r="D150" s="8"/>
      <c r="E150" s="8"/>
      <c r="F150" s="9"/>
      <c r="G150" s="8"/>
      <c r="H150" s="8"/>
      <c r="I150" s="8"/>
      <c r="J150" s="8"/>
      <c r="K150" s="43"/>
    </row>
    <row r="151" spans="1:11" x14ac:dyDescent="0.2">
      <c r="A151" s="11"/>
      <c r="B151" s="11"/>
      <c r="C151" s="11"/>
      <c r="D151" s="11"/>
      <c r="E151" s="11" t="s">
        <v>502</v>
      </c>
      <c r="F151" s="12">
        <v>41896</v>
      </c>
      <c r="G151" s="11" t="s">
        <v>355</v>
      </c>
      <c r="H151" s="11" t="s">
        <v>130</v>
      </c>
      <c r="I151" s="11" t="s">
        <v>103</v>
      </c>
      <c r="J151" s="11" t="s">
        <v>260</v>
      </c>
      <c r="K151" s="32">
        <v>100</v>
      </c>
    </row>
    <row r="152" spans="1:11" x14ac:dyDescent="0.2">
      <c r="A152" s="11"/>
      <c r="B152" s="11"/>
      <c r="C152" s="11"/>
      <c r="D152" s="11"/>
      <c r="E152" s="11" t="s">
        <v>502</v>
      </c>
      <c r="F152" s="12">
        <v>41906</v>
      </c>
      <c r="G152" s="11" t="s">
        <v>429</v>
      </c>
      <c r="H152" s="11" t="s">
        <v>131</v>
      </c>
      <c r="I152" s="11" t="s">
        <v>27</v>
      </c>
      <c r="J152" s="11" t="s">
        <v>244</v>
      </c>
      <c r="K152" s="32">
        <v>50</v>
      </c>
    </row>
    <row r="153" spans="1:11" x14ac:dyDescent="0.2">
      <c r="A153" s="11"/>
      <c r="B153" s="11"/>
      <c r="C153" s="11"/>
      <c r="D153" s="11"/>
      <c r="E153" s="11" t="s">
        <v>502</v>
      </c>
      <c r="F153" s="12">
        <v>41935</v>
      </c>
      <c r="G153" s="11" t="s">
        <v>358</v>
      </c>
      <c r="H153" s="11" t="s">
        <v>132</v>
      </c>
      <c r="I153" s="11" t="s">
        <v>69</v>
      </c>
      <c r="J153" s="11" t="s">
        <v>262</v>
      </c>
      <c r="K153" s="32">
        <v>300</v>
      </c>
    </row>
    <row r="154" spans="1:11" x14ac:dyDescent="0.2">
      <c r="A154" s="11"/>
      <c r="B154" s="11"/>
      <c r="C154" s="11"/>
      <c r="D154" s="11"/>
      <c r="E154" s="11" t="s">
        <v>502</v>
      </c>
      <c r="F154" s="12">
        <v>41937</v>
      </c>
      <c r="G154" s="11" t="s">
        <v>396</v>
      </c>
      <c r="H154" s="11" t="s">
        <v>169</v>
      </c>
      <c r="I154" s="11" t="s">
        <v>28</v>
      </c>
      <c r="J154" s="11" t="s">
        <v>290</v>
      </c>
      <c r="K154" s="32">
        <v>100</v>
      </c>
    </row>
    <row r="155" spans="1:11" x14ac:dyDescent="0.2">
      <c r="A155" s="11"/>
      <c r="B155" s="11"/>
      <c r="C155" s="11"/>
      <c r="D155" s="11"/>
      <c r="E155" s="11" t="s">
        <v>502</v>
      </c>
      <c r="F155" s="12">
        <v>41948</v>
      </c>
      <c r="G155" s="11" t="s">
        <v>373</v>
      </c>
      <c r="H155" s="11" t="s">
        <v>154</v>
      </c>
      <c r="I155" s="11" t="s">
        <v>64</v>
      </c>
      <c r="J155" s="11" t="s">
        <v>278</v>
      </c>
      <c r="K155" s="32">
        <v>100</v>
      </c>
    </row>
    <row r="156" spans="1:11" x14ac:dyDescent="0.2">
      <c r="A156" s="11"/>
      <c r="B156" s="11"/>
      <c r="C156" s="11"/>
      <c r="D156" s="11"/>
      <c r="E156" s="11" t="s">
        <v>502</v>
      </c>
      <c r="F156" s="12">
        <v>41948</v>
      </c>
      <c r="G156" s="11" t="s">
        <v>346</v>
      </c>
      <c r="H156" s="11" t="s">
        <v>133</v>
      </c>
      <c r="I156" s="11" t="s">
        <v>62</v>
      </c>
      <c r="J156" s="11" t="s">
        <v>251</v>
      </c>
      <c r="K156" s="32">
        <v>32</v>
      </c>
    </row>
    <row r="157" spans="1:11" x14ac:dyDescent="0.2">
      <c r="A157" s="11"/>
      <c r="B157" s="11"/>
      <c r="C157" s="11"/>
      <c r="D157" s="11"/>
      <c r="E157" s="11" t="s">
        <v>502</v>
      </c>
      <c r="F157" s="12">
        <v>41948</v>
      </c>
      <c r="G157" s="11" t="s">
        <v>430</v>
      </c>
      <c r="H157" s="11" t="s">
        <v>190</v>
      </c>
      <c r="I157" s="11" t="s">
        <v>173</v>
      </c>
      <c r="J157" s="11" t="s">
        <v>291</v>
      </c>
      <c r="K157" s="32">
        <v>100</v>
      </c>
    </row>
    <row r="158" spans="1:11" x14ac:dyDescent="0.2">
      <c r="A158" s="11"/>
      <c r="B158" s="11"/>
      <c r="C158" s="11"/>
      <c r="D158" s="11"/>
      <c r="E158" s="11" t="s">
        <v>502</v>
      </c>
      <c r="F158" s="12">
        <v>41961</v>
      </c>
      <c r="G158" s="11" t="s">
        <v>402</v>
      </c>
      <c r="H158" s="11" t="s">
        <v>175</v>
      </c>
      <c r="I158" s="11" t="s">
        <v>79</v>
      </c>
      <c r="J158" s="11" t="s">
        <v>267</v>
      </c>
      <c r="K158" s="32">
        <v>200</v>
      </c>
    </row>
    <row r="159" spans="1:11" x14ac:dyDescent="0.2">
      <c r="A159" s="11"/>
      <c r="B159" s="11"/>
      <c r="C159" s="11"/>
      <c r="D159" s="11"/>
      <c r="E159" s="11" t="s">
        <v>502</v>
      </c>
      <c r="F159" s="12">
        <v>41979</v>
      </c>
      <c r="G159" s="11" t="s">
        <v>431</v>
      </c>
      <c r="H159" s="11" t="s">
        <v>191</v>
      </c>
      <c r="I159" s="11" t="s">
        <v>91</v>
      </c>
      <c r="J159" s="11" t="s">
        <v>266</v>
      </c>
      <c r="K159" s="32">
        <v>200</v>
      </c>
    </row>
    <row r="160" spans="1:11" x14ac:dyDescent="0.2">
      <c r="A160" s="11"/>
      <c r="B160" s="11"/>
      <c r="C160" s="11"/>
      <c r="D160" s="11"/>
      <c r="E160" s="11" t="s">
        <v>502</v>
      </c>
      <c r="F160" s="12">
        <v>41995</v>
      </c>
      <c r="G160" s="11" t="s">
        <v>365</v>
      </c>
      <c r="H160" s="11" t="s">
        <v>152</v>
      </c>
      <c r="I160" s="11" t="s">
        <v>79</v>
      </c>
      <c r="J160" s="11" t="s">
        <v>267</v>
      </c>
      <c r="K160" s="32">
        <v>175</v>
      </c>
    </row>
    <row r="161" spans="1:11" x14ac:dyDescent="0.2">
      <c r="A161" s="11"/>
      <c r="B161" s="11"/>
      <c r="C161" s="11"/>
      <c r="D161" s="11"/>
      <c r="E161" s="11" t="s">
        <v>502</v>
      </c>
      <c r="F161" s="12">
        <v>41995</v>
      </c>
      <c r="G161" s="11" t="s">
        <v>348</v>
      </c>
      <c r="H161" s="11" t="s">
        <v>148</v>
      </c>
      <c r="I161" s="11" t="s">
        <v>75</v>
      </c>
      <c r="J161" s="11" t="s">
        <v>253</v>
      </c>
      <c r="K161" s="32">
        <v>60</v>
      </c>
    </row>
    <row r="162" spans="1:11" x14ac:dyDescent="0.2">
      <c r="A162" s="11"/>
      <c r="B162" s="11"/>
      <c r="C162" s="11"/>
      <c r="D162" s="11"/>
      <c r="E162" s="11" t="s">
        <v>502</v>
      </c>
      <c r="F162" s="12">
        <v>42011</v>
      </c>
      <c r="G162" s="11" t="s">
        <v>377</v>
      </c>
      <c r="H162" s="11" t="s">
        <v>157</v>
      </c>
      <c r="I162" s="11" t="s">
        <v>78</v>
      </c>
      <c r="J162" s="11" t="s">
        <v>280</v>
      </c>
      <c r="K162" s="32">
        <v>200</v>
      </c>
    </row>
    <row r="163" spans="1:11" x14ac:dyDescent="0.2">
      <c r="A163" s="11"/>
      <c r="B163" s="11"/>
      <c r="C163" s="11"/>
      <c r="D163" s="11"/>
      <c r="E163" s="11" t="s">
        <v>502</v>
      </c>
      <c r="F163" s="12">
        <v>42056</v>
      </c>
      <c r="G163" s="11" t="s">
        <v>367</v>
      </c>
      <c r="H163" s="11" t="s">
        <v>217</v>
      </c>
      <c r="I163" s="11" t="s">
        <v>225</v>
      </c>
      <c r="J163" s="11" t="s">
        <v>269</v>
      </c>
      <c r="K163" s="32">
        <v>150</v>
      </c>
    </row>
    <row r="164" spans="1:11" x14ac:dyDescent="0.2">
      <c r="A164" s="11"/>
      <c r="B164" s="11"/>
      <c r="C164" s="11"/>
      <c r="D164" s="11"/>
      <c r="E164" s="11" t="s">
        <v>502</v>
      </c>
      <c r="F164" s="12">
        <v>42083</v>
      </c>
      <c r="G164" s="11" t="s">
        <v>410</v>
      </c>
      <c r="H164" s="11" t="s">
        <v>223</v>
      </c>
      <c r="I164" s="11" t="s">
        <v>298</v>
      </c>
      <c r="J164" s="11" t="s">
        <v>299</v>
      </c>
      <c r="K164" s="32">
        <v>100</v>
      </c>
    </row>
    <row r="165" spans="1:11" x14ac:dyDescent="0.2">
      <c r="A165" s="11"/>
      <c r="B165" s="11"/>
      <c r="C165" s="11"/>
      <c r="D165" s="11"/>
      <c r="E165" s="11" t="s">
        <v>502</v>
      </c>
      <c r="F165" s="12">
        <v>42145</v>
      </c>
      <c r="G165" s="11" t="s">
        <v>432</v>
      </c>
      <c r="H165" s="11" t="s">
        <v>312</v>
      </c>
      <c r="I165" s="11" t="s">
        <v>271</v>
      </c>
      <c r="J165" s="11" t="s">
        <v>272</v>
      </c>
      <c r="K165" s="32">
        <v>200</v>
      </c>
    </row>
    <row r="166" spans="1:11" x14ac:dyDescent="0.2">
      <c r="A166" s="11"/>
      <c r="B166" s="11"/>
      <c r="C166" s="11"/>
      <c r="D166" s="11"/>
      <c r="E166" s="11" t="s">
        <v>502</v>
      </c>
      <c r="F166" s="12">
        <v>42145</v>
      </c>
      <c r="G166" s="11" t="s">
        <v>433</v>
      </c>
      <c r="H166" s="11" t="s">
        <v>313</v>
      </c>
      <c r="I166" s="11" t="s">
        <v>274</v>
      </c>
      <c r="J166" s="11" t="s">
        <v>275</v>
      </c>
      <c r="K166" s="32">
        <v>200</v>
      </c>
    </row>
    <row r="167" spans="1:11" x14ac:dyDescent="0.2">
      <c r="A167" s="11"/>
      <c r="B167" s="11"/>
      <c r="C167" s="11"/>
      <c r="D167" s="11"/>
      <c r="E167" s="11" t="s">
        <v>502</v>
      </c>
      <c r="F167" s="12">
        <v>42160</v>
      </c>
      <c r="G167" s="11" t="s">
        <v>434</v>
      </c>
      <c r="H167" s="11" t="s">
        <v>314</v>
      </c>
      <c r="I167" s="11" t="s">
        <v>74</v>
      </c>
      <c r="J167" s="11" t="s">
        <v>265</v>
      </c>
      <c r="K167" s="32">
        <v>244</v>
      </c>
    </row>
    <row r="168" spans="1:11" ht="13.5" thickBot="1" x14ac:dyDescent="0.25">
      <c r="A168" s="11"/>
      <c r="B168" s="11"/>
      <c r="C168" s="11"/>
      <c r="D168" s="11"/>
      <c r="E168" s="11" t="s">
        <v>502</v>
      </c>
      <c r="F168" s="12">
        <v>42161</v>
      </c>
      <c r="G168" s="11" t="s">
        <v>435</v>
      </c>
      <c r="H168" s="11" t="s">
        <v>315</v>
      </c>
      <c r="I168" s="11" t="s">
        <v>90</v>
      </c>
      <c r="J168" s="11" t="s">
        <v>242</v>
      </c>
      <c r="K168" s="31">
        <v>64</v>
      </c>
    </row>
    <row r="169" spans="1:11" x14ac:dyDescent="0.2">
      <c r="A169" s="11"/>
      <c r="B169" s="11"/>
      <c r="C169" s="11" t="s">
        <v>48</v>
      </c>
      <c r="D169" s="11"/>
      <c r="E169" s="11"/>
      <c r="F169" s="12"/>
      <c r="G169" s="11"/>
      <c r="H169" s="11"/>
      <c r="I169" s="11"/>
      <c r="J169" s="11"/>
      <c r="K169" s="32">
        <f>ROUND(SUM(K150:K168),5)</f>
        <v>2575</v>
      </c>
    </row>
    <row r="170" spans="1:11" x14ac:dyDescent="0.2">
      <c r="A170" s="8"/>
      <c r="B170" s="8"/>
      <c r="C170" s="8" t="s">
        <v>117</v>
      </c>
      <c r="D170" s="8"/>
      <c r="E170" s="8"/>
      <c r="F170" s="9"/>
      <c r="G170" s="8"/>
      <c r="H170" s="8"/>
      <c r="I170" s="8"/>
      <c r="J170" s="8"/>
      <c r="K170" s="43"/>
    </row>
    <row r="171" spans="1:11" x14ac:dyDescent="0.2">
      <c r="A171" s="11"/>
      <c r="B171" s="11"/>
      <c r="C171" s="11"/>
      <c r="D171" s="11"/>
      <c r="E171" s="11" t="s">
        <v>502</v>
      </c>
      <c r="F171" s="12">
        <v>41896</v>
      </c>
      <c r="G171" s="11" t="s">
        <v>355</v>
      </c>
      <c r="H171" s="11" t="s">
        <v>130</v>
      </c>
      <c r="I171" s="11" t="s">
        <v>103</v>
      </c>
      <c r="J171" s="11" t="s">
        <v>260</v>
      </c>
      <c r="K171" s="32">
        <v>100</v>
      </c>
    </row>
    <row r="172" spans="1:11" x14ac:dyDescent="0.2">
      <c r="A172" s="11"/>
      <c r="B172" s="11"/>
      <c r="C172" s="11"/>
      <c r="D172" s="11"/>
      <c r="E172" s="11" t="s">
        <v>502</v>
      </c>
      <c r="F172" s="12">
        <v>41906</v>
      </c>
      <c r="G172" s="11" t="s">
        <v>436</v>
      </c>
      <c r="H172" s="11" t="s">
        <v>131</v>
      </c>
      <c r="I172" s="11" t="s">
        <v>27</v>
      </c>
      <c r="J172" s="11" t="s">
        <v>244</v>
      </c>
      <c r="K172" s="32">
        <v>5</v>
      </c>
    </row>
    <row r="173" spans="1:11" x14ac:dyDescent="0.2">
      <c r="A173" s="11"/>
      <c r="B173" s="11"/>
      <c r="C173" s="11"/>
      <c r="D173" s="11"/>
      <c r="E173" s="11" t="s">
        <v>502</v>
      </c>
      <c r="F173" s="12">
        <v>41916</v>
      </c>
      <c r="G173" s="11" t="s">
        <v>340</v>
      </c>
      <c r="H173" s="11" t="s">
        <v>140</v>
      </c>
      <c r="I173" s="11" t="s">
        <v>22</v>
      </c>
      <c r="J173" s="11" t="s">
        <v>246</v>
      </c>
      <c r="K173" s="32">
        <v>100</v>
      </c>
    </row>
    <row r="174" spans="1:11" x14ac:dyDescent="0.2">
      <c r="A174" s="11"/>
      <c r="B174" s="11"/>
      <c r="C174" s="11"/>
      <c r="D174" s="11"/>
      <c r="E174" s="11" t="s">
        <v>502</v>
      </c>
      <c r="F174" s="12">
        <v>41937</v>
      </c>
      <c r="G174" s="11" t="s">
        <v>345</v>
      </c>
      <c r="H174" s="11" t="s">
        <v>145</v>
      </c>
      <c r="I174" s="11" t="s">
        <v>146</v>
      </c>
      <c r="J174" s="11" t="s">
        <v>250</v>
      </c>
      <c r="K174" s="32">
        <v>100</v>
      </c>
    </row>
    <row r="175" spans="1:11" x14ac:dyDescent="0.2">
      <c r="A175" s="11"/>
      <c r="B175" s="11"/>
      <c r="C175" s="11"/>
      <c r="D175" s="11"/>
      <c r="E175" s="11" t="s">
        <v>502</v>
      </c>
      <c r="F175" s="12">
        <v>41948</v>
      </c>
      <c r="G175" s="11" t="s">
        <v>346</v>
      </c>
      <c r="H175" s="11" t="s">
        <v>133</v>
      </c>
      <c r="I175" s="11" t="s">
        <v>62</v>
      </c>
      <c r="J175" s="11" t="s">
        <v>251</v>
      </c>
      <c r="K175" s="32">
        <v>25</v>
      </c>
    </row>
    <row r="176" spans="1:11" x14ac:dyDescent="0.2">
      <c r="A176" s="11"/>
      <c r="B176" s="11"/>
      <c r="C176" s="11"/>
      <c r="D176" s="11"/>
      <c r="E176" s="11" t="s">
        <v>502</v>
      </c>
      <c r="F176" s="12">
        <v>41961</v>
      </c>
      <c r="G176" s="11" t="s">
        <v>437</v>
      </c>
      <c r="H176" s="11" t="s">
        <v>192</v>
      </c>
      <c r="I176" s="11" t="s">
        <v>74</v>
      </c>
      <c r="J176" s="11" t="s">
        <v>265</v>
      </c>
      <c r="K176" s="32">
        <v>100</v>
      </c>
    </row>
    <row r="177" spans="1:11" x14ac:dyDescent="0.2">
      <c r="A177" s="11"/>
      <c r="B177" s="11"/>
      <c r="C177" s="11"/>
      <c r="D177" s="11"/>
      <c r="E177" s="11" t="s">
        <v>502</v>
      </c>
      <c r="F177" s="12">
        <v>41995</v>
      </c>
      <c r="G177" s="11" t="s">
        <v>365</v>
      </c>
      <c r="H177" s="11" t="s">
        <v>152</v>
      </c>
      <c r="I177" s="11" t="s">
        <v>79</v>
      </c>
      <c r="J177" s="11" t="s">
        <v>267</v>
      </c>
      <c r="K177" s="32">
        <v>100</v>
      </c>
    </row>
    <row r="178" spans="1:11" x14ac:dyDescent="0.2">
      <c r="A178" s="11"/>
      <c r="B178" s="11"/>
      <c r="C178" s="11"/>
      <c r="D178" s="11"/>
      <c r="E178" s="11" t="s">
        <v>502</v>
      </c>
      <c r="F178" s="12">
        <v>41995</v>
      </c>
      <c r="G178" s="11" t="s">
        <v>348</v>
      </c>
      <c r="H178" s="11" t="s">
        <v>148</v>
      </c>
      <c r="I178" s="11" t="s">
        <v>75</v>
      </c>
      <c r="J178" s="11" t="s">
        <v>253</v>
      </c>
      <c r="K178" s="32">
        <v>100</v>
      </c>
    </row>
    <row r="179" spans="1:11" x14ac:dyDescent="0.2">
      <c r="A179" s="11"/>
      <c r="B179" s="11"/>
      <c r="C179" s="11"/>
      <c r="D179" s="11"/>
      <c r="E179" s="11" t="s">
        <v>502</v>
      </c>
      <c r="F179" s="12">
        <v>42145</v>
      </c>
      <c r="G179" s="11" t="s">
        <v>438</v>
      </c>
      <c r="H179" s="11" t="s">
        <v>316</v>
      </c>
      <c r="I179" s="11" t="s">
        <v>271</v>
      </c>
      <c r="J179" s="11" t="s">
        <v>272</v>
      </c>
      <c r="K179" s="32">
        <v>100</v>
      </c>
    </row>
    <row r="180" spans="1:11" x14ac:dyDescent="0.2">
      <c r="A180" s="11"/>
      <c r="B180" s="11"/>
      <c r="C180" s="11"/>
      <c r="D180" s="11"/>
      <c r="E180" s="11" t="s">
        <v>502</v>
      </c>
      <c r="F180" s="12">
        <v>42161</v>
      </c>
      <c r="G180" s="11" t="s">
        <v>439</v>
      </c>
      <c r="H180" s="11" t="s">
        <v>317</v>
      </c>
      <c r="I180" s="11" t="s">
        <v>90</v>
      </c>
      <c r="J180" s="11" t="s">
        <v>242</v>
      </c>
      <c r="K180" s="32">
        <v>25</v>
      </c>
    </row>
    <row r="181" spans="1:11" ht="13.5" thickBot="1" x14ac:dyDescent="0.25">
      <c r="A181" s="11"/>
      <c r="B181" s="11"/>
      <c r="C181" s="11"/>
      <c r="D181" s="11"/>
      <c r="E181" s="11" t="s">
        <v>502</v>
      </c>
      <c r="F181" s="12">
        <v>42179</v>
      </c>
      <c r="G181" s="11" t="s">
        <v>370</v>
      </c>
      <c r="H181" s="11" t="s">
        <v>276</v>
      </c>
      <c r="I181" s="11" t="s">
        <v>111</v>
      </c>
      <c r="J181" s="11" t="s">
        <v>277</v>
      </c>
      <c r="K181" s="31">
        <v>200</v>
      </c>
    </row>
    <row r="182" spans="1:11" x14ac:dyDescent="0.2">
      <c r="A182" s="11"/>
      <c r="B182" s="11"/>
      <c r="C182" s="11" t="s">
        <v>116</v>
      </c>
      <c r="D182" s="11"/>
      <c r="E182" s="11"/>
      <c r="F182" s="12"/>
      <c r="G182" s="11"/>
      <c r="H182" s="11"/>
      <c r="I182" s="11"/>
      <c r="J182" s="11"/>
      <c r="K182" s="32">
        <f>ROUND(SUM(K170:K181),5)</f>
        <v>955</v>
      </c>
    </row>
    <row r="183" spans="1:11" x14ac:dyDescent="0.2">
      <c r="A183" s="8"/>
      <c r="B183" s="8"/>
      <c r="C183" s="8" t="s">
        <v>49</v>
      </c>
      <c r="D183" s="8"/>
      <c r="E183" s="8"/>
      <c r="F183" s="9"/>
      <c r="G183" s="8"/>
      <c r="H183" s="8"/>
      <c r="I183" s="8"/>
      <c r="J183" s="8"/>
      <c r="K183" s="43"/>
    </row>
    <row r="184" spans="1:11" x14ac:dyDescent="0.2">
      <c r="A184" s="11"/>
      <c r="B184" s="11"/>
      <c r="C184" s="11"/>
      <c r="D184" s="11"/>
      <c r="E184" s="11" t="s">
        <v>502</v>
      </c>
      <c r="F184" s="12">
        <v>41849</v>
      </c>
      <c r="G184" s="11" t="s">
        <v>353</v>
      </c>
      <c r="H184" s="11" t="s">
        <v>128</v>
      </c>
      <c r="I184" s="11" t="s">
        <v>61</v>
      </c>
      <c r="J184" s="11" t="s">
        <v>257</v>
      </c>
      <c r="K184" s="32">
        <v>200</v>
      </c>
    </row>
    <row r="185" spans="1:11" x14ac:dyDescent="0.2">
      <c r="A185" s="11"/>
      <c r="B185" s="11"/>
      <c r="C185" s="11"/>
      <c r="D185" s="11"/>
      <c r="E185" s="11" t="s">
        <v>502</v>
      </c>
      <c r="F185" s="12">
        <v>41856</v>
      </c>
      <c r="G185" s="11" t="s">
        <v>440</v>
      </c>
      <c r="H185" s="11" t="s">
        <v>193</v>
      </c>
      <c r="I185" s="11" t="s">
        <v>89</v>
      </c>
      <c r="J185" s="11" t="s">
        <v>259</v>
      </c>
      <c r="K185" s="32">
        <v>25</v>
      </c>
    </row>
    <row r="186" spans="1:11" x14ac:dyDescent="0.2">
      <c r="A186" s="11"/>
      <c r="B186" s="11"/>
      <c r="C186" s="11"/>
      <c r="D186" s="11"/>
      <c r="E186" s="11" t="s">
        <v>502</v>
      </c>
      <c r="F186" s="12">
        <v>41896</v>
      </c>
      <c r="G186" s="11" t="s">
        <v>355</v>
      </c>
      <c r="H186" s="11" t="s">
        <v>130</v>
      </c>
      <c r="I186" s="11" t="s">
        <v>103</v>
      </c>
      <c r="J186" s="11" t="s">
        <v>260</v>
      </c>
      <c r="K186" s="32">
        <v>100</v>
      </c>
    </row>
    <row r="187" spans="1:11" x14ac:dyDescent="0.2">
      <c r="A187" s="11"/>
      <c r="B187" s="11"/>
      <c r="C187" s="11"/>
      <c r="D187" s="11"/>
      <c r="E187" s="11" t="s">
        <v>502</v>
      </c>
      <c r="F187" s="12">
        <v>41906</v>
      </c>
      <c r="G187" s="11" t="s">
        <v>441</v>
      </c>
      <c r="H187" s="11" t="s">
        <v>131</v>
      </c>
      <c r="I187" s="11" t="s">
        <v>27</v>
      </c>
      <c r="J187" s="11" t="s">
        <v>244</v>
      </c>
      <c r="K187" s="32">
        <v>50</v>
      </c>
    </row>
    <row r="188" spans="1:11" x14ac:dyDescent="0.2">
      <c r="A188" s="11"/>
      <c r="B188" s="11"/>
      <c r="C188" s="11"/>
      <c r="D188" s="11"/>
      <c r="E188" s="11" t="s">
        <v>502</v>
      </c>
      <c r="F188" s="12">
        <v>41920</v>
      </c>
      <c r="G188" s="11" t="s">
        <v>357</v>
      </c>
      <c r="H188" s="11" t="s">
        <v>149</v>
      </c>
      <c r="I188" s="11" t="s">
        <v>58</v>
      </c>
      <c r="J188" s="11" t="s">
        <v>261</v>
      </c>
      <c r="K188" s="32">
        <v>100</v>
      </c>
    </row>
    <row r="189" spans="1:11" x14ac:dyDescent="0.2">
      <c r="A189" s="11"/>
      <c r="B189" s="11"/>
      <c r="C189" s="11"/>
      <c r="D189" s="11"/>
      <c r="E189" s="11" t="s">
        <v>502</v>
      </c>
      <c r="F189" s="12">
        <v>41948</v>
      </c>
      <c r="G189" s="11" t="s">
        <v>373</v>
      </c>
      <c r="H189" s="11" t="s">
        <v>154</v>
      </c>
      <c r="I189" s="11" t="s">
        <v>64</v>
      </c>
      <c r="J189" s="11" t="s">
        <v>278</v>
      </c>
      <c r="K189" s="32">
        <v>100</v>
      </c>
    </row>
    <row r="190" spans="1:11" x14ac:dyDescent="0.2">
      <c r="A190" s="11"/>
      <c r="B190" s="11"/>
      <c r="C190" s="11"/>
      <c r="D190" s="11"/>
      <c r="E190" s="11" t="s">
        <v>502</v>
      </c>
      <c r="F190" s="12">
        <v>41948</v>
      </c>
      <c r="G190" s="11" t="s">
        <v>346</v>
      </c>
      <c r="H190" s="11" t="s">
        <v>133</v>
      </c>
      <c r="I190" s="11" t="s">
        <v>62</v>
      </c>
      <c r="J190" s="11" t="s">
        <v>251</v>
      </c>
      <c r="K190" s="32">
        <v>50</v>
      </c>
    </row>
    <row r="191" spans="1:11" x14ac:dyDescent="0.2">
      <c r="A191" s="11"/>
      <c r="B191" s="11"/>
      <c r="C191" s="11"/>
      <c r="D191" s="11"/>
      <c r="E191" s="11" t="s">
        <v>502</v>
      </c>
      <c r="F191" s="12">
        <v>41948</v>
      </c>
      <c r="G191" s="11" t="s">
        <v>442</v>
      </c>
      <c r="H191" s="11" t="s">
        <v>194</v>
      </c>
      <c r="I191" s="11" t="s">
        <v>88</v>
      </c>
      <c r="J191" s="11" t="s">
        <v>279</v>
      </c>
      <c r="K191" s="32">
        <v>100</v>
      </c>
    </row>
    <row r="192" spans="1:11" x14ac:dyDescent="0.2">
      <c r="A192" s="11"/>
      <c r="B192" s="11"/>
      <c r="C192" s="11"/>
      <c r="D192" s="11"/>
      <c r="E192" s="11" t="s">
        <v>502</v>
      </c>
      <c r="F192" s="12">
        <v>41960</v>
      </c>
      <c r="G192" s="11" t="s">
        <v>361</v>
      </c>
      <c r="H192" s="11" t="s">
        <v>135</v>
      </c>
      <c r="I192" s="11" t="s">
        <v>70</v>
      </c>
      <c r="J192" s="11" t="s">
        <v>263</v>
      </c>
      <c r="K192" s="32">
        <v>150</v>
      </c>
    </row>
    <row r="193" spans="1:11" x14ac:dyDescent="0.2">
      <c r="A193" s="11"/>
      <c r="B193" s="11"/>
      <c r="C193" s="11"/>
      <c r="D193" s="11"/>
      <c r="E193" s="11" t="s">
        <v>502</v>
      </c>
      <c r="F193" s="12">
        <v>41961</v>
      </c>
      <c r="G193" s="11" t="s">
        <v>362</v>
      </c>
      <c r="H193" s="11" t="s">
        <v>137</v>
      </c>
      <c r="I193" s="11" t="s">
        <v>92</v>
      </c>
      <c r="J193" s="11" t="s">
        <v>264</v>
      </c>
      <c r="K193" s="32">
        <v>100</v>
      </c>
    </row>
    <row r="194" spans="1:11" x14ac:dyDescent="0.2">
      <c r="A194" s="11"/>
      <c r="B194" s="11"/>
      <c r="C194" s="11"/>
      <c r="D194" s="11"/>
      <c r="E194" s="11" t="s">
        <v>502</v>
      </c>
      <c r="F194" s="12">
        <v>41979</v>
      </c>
      <c r="G194" s="11" t="s">
        <v>443</v>
      </c>
      <c r="H194" s="11" t="s">
        <v>195</v>
      </c>
      <c r="I194" s="11" t="s">
        <v>91</v>
      </c>
      <c r="J194" s="11" t="s">
        <v>266</v>
      </c>
      <c r="K194" s="32">
        <v>500</v>
      </c>
    </row>
    <row r="195" spans="1:11" x14ac:dyDescent="0.2">
      <c r="A195" s="11"/>
      <c r="B195" s="11"/>
      <c r="C195" s="11"/>
      <c r="D195" s="11"/>
      <c r="E195" s="11" t="s">
        <v>502</v>
      </c>
      <c r="F195" s="12">
        <v>41995</v>
      </c>
      <c r="G195" s="11" t="s">
        <v>348</v>
      </c>
      <c r="H195" s="11" t="s">
        <v>148</v>
      </c>
      <c r="I195" s="11" t="s">
        <v>75</v>
      </c>
      <c r="J195" s="11" t="s">
        <v>253</v>
      </c>
      <c r="K195" s="32">
        <v>100</v>
      </c>
    </row>
    <row r="196" spans="1:11" x14ac:dyDescent="0.2">
      <c r="A196" s="11"/>
      <c r="B196" s="11"/>
      <c r="C196" s="11"/>
      <c r="D196" s="11"/>
      <c r="E196" s="11" t="s">
        <v>502</v>
      </c>
      <c r="F196" s="12">
        <v>41995</v>
      </c>
      <c r="G196" s="11" t="s">
        <v>444</v>
      </c>
      <c r="H196" s="11" t="s">
        <v>196</v>
      </c>
      <c r="I196" s="11" t="s">
        <v>74</v>
      </c>
      <c r="J196" s="11" t="s">
        <v>265</v>
      </c>
      <c r="K196" s="32">
        <v>100</v>
      </c>
    </row>
    <row r="197" spans="1:11" x14ac:dyDescent="0.2">
      <c r="A197" s="11"/>
      <c r="B197" s="11"/>
      <c r="C197" s="11"/>
      <c r="D197" s="11"/>
      <c r="E197" s="11" t="s">
        <v>502</v>
      </c>
      <c r="F197" s="12">
        <v>42011</v>
      </c>
      <c r="G197" s="11" t="s">
        <v>377</v>
      </c>
      <c r="H197" s="11" t="s">
        <v>157</v>
      </c>
      <c r="I197" s="11" t="s">
        <v>78</v>
      </c>
      <c r="J197" s="11" t="s">
        <v>280</v>
      </c>
      <c r="K197" s="32">
        <v>100</v>
      </c>
    </row>
    <row r="198" spans="1:11" x14ac:dyDescent="0.2">
      <c r="A198" s="11"/>
      <c r="B198" s="11"/>
      <c r="C198" s="11"/>
      <c r="D198" s="11"/>
      <c r="E198" s="11" t="s">
        <v>502</v>
      </c>
      <c r="F198" s="12">
        <v>42098</v>
      </c>
      <c r="G198" s="11" t="s">
        <v>445</v>
      </c>
      <c r="H198" s="11" t="s">
        <v>226</v>
      </c>
      <c r="I198" s="11" t="s">
        <v>67</v>
      </c>
      <c r="J198" s="11"/>
      <c r="K198" s="32">
        <v>100</v>
      </c>
    </row>
    <row r="199" spans="1:11" x14ac:dyDescent="0.2">
      <c r="A199" s="11"/>
      <c r="B199" s="11"/>
      <c r="C199" s="11"/>
      <c r="D199" s="11"/>
      <c r="E199" s="11" t="s">
        <v>502</v>
      </c>
      <c r="F199" s="12">
        <v>42098</v>
      </c>
      <c r="G199" s="11" t="s">
        <v>446</v>
      </c>
      <c r="H199" s="11" t="s">
        <v>219</v>
      </c>
      <c r="I199" s="11" t="s">
        <v>59</v>
      </c>
      <c r="J199" s="11" t="s">
        <v>281</v>
      </c>
      <c r="K199" s="32">
        <v>100</v>
      </c>
    </row>
    <row r="200" spans="1:11" x14ac:dyDescent="0.2">
      <c r="A200" s="11"/>
      <c r="B200" s="11"/>
      <c r="C200" s="11"/>
      <c r="D200" s="11"/>
      <c r="E200" s="11" t="s">
        <v>502</v>
      </c>
      <c r="F200" s="12">
        <v>42115</v>
      </c>
      <c r="G200" s="11" t="s">
        <v>447</v>
      </c>
      <c r="H200" s="11" t="s">
        <v>227</v>
      </c>
      <c r="I200" s="11" t="s">
        <v>301</v>
      </c>
      <c r="J200" s="11"/>
      <c r="K200" s="32">
        <v>200</v>
      </c>
    </row>
    <row r="201" spans="1:11" x14ac:dyDescent="0.2">
      <c r="A201" s="11"/>
      <c r="B201" s="11"/>
      <c r="C201" s="11"/>
      <c r="D201" s="11"/>
      <c r="E201" s="11" t="s">
        <v>502</v>
      </c>
      <c r="F201" s="12">
        <v>42151</v>
      </c>
      <c r="G201" s="11" t="s">
        <v>448</v>
      </c>
      <c r="H201" s="11" t="s">
        <v>318</v>
      </c>
      <c r="I201" s="11" t="s">
        <v>24</v>
      </c>
      <c r="J201" s="11" t="s">
        <v>288</v>
      </c>
      <c r="K201" s="32">
        <v>100</v>
      </c>
    </row>
    <row r="202" spans="1:11" ht="13.5" thickBot="1" x14ac:dyDescent="0.25">
      <c r="A202" s="11"/>
      <c r="B202" s="11"/>
      <c r="C202" s="11"/>
      <c r="D202" s="11"/>
      <c r="E202" s="11" t="s">
        <v>502</v>
      </c>
      <c r="F202" s="12">
        <v>42160</v>
      </c>
      <c r="G202" s="11" t="s">
        <v>449</v>
      </c>
      <c r="H202" s="11" t="s">
        <v>319</v>
      </c>
      <c r="I202" s="11" t="s">
        <v>74</v>
      </c>
      <c r="J202" s="11" t="s">
        <v>265</v>
      </c>
      <c r="K202" s="31">
        <v>250</v>
      </c>
    </row>
    <row r="203" spans="1:11" x14ac:dyDescent="0.2">
      <c r="A203" s="11"/>
      <c r="B203" s="11"/>
      <c r="C203" s="11" t="s">
        <v>50</v>
      </c>
      <c r="D203" s="11"/>
      <c r="E203" s="11"/>
      <c r="F203" s="12"/>
      <c r="G203" s="11"/>
      <c r="H203" s="11"/>
      <c r="I203" s="11"/>
      <c r="J203" s="11"/>
      <c r="K203" s="32">
        <f>ROUND(SUM(K183:K202),5)</f>
        <v>2525</v>
      </c>
    </row>
    <row r="204" spans="1:11" x14ac:dyDescent="0.2">
      <c r="A204" s="8"/>
      <c r="B204" s="8"/>
      <c r="C204" s="8" t="s">
        <v>115</v>
      </c>
      <c r="D204" s="8"/>
      <c r="E204" s="8"/>
      <c r="F204" s="9"/>
      <c r="G204" s="8"/>
      <c r="H204" s="8"/>
      <c r="I204" s="8"/>
      <c r="J204" s="8"/>
      <c r="K204" s="43"/>
    </row>
    <row r="205" spans="1:11" x14ac:dyDescent="0.2">
      <c r="A205" s="11"/>
      <c r="B205" s="11"/>
      <c r="C205" s="11"/>
      <c r="D205" s="11"/>
      <c r="E205" s="11" t="s">
        <v>502</v>
      </c>
      <c r="F205" s="12">
        <v>41849</v>
      </c>
      <c r="G205" s="11" t="s">
        <v>353</v>
      </c>
      <c r="H205" s="11" t="s">
        <v>128</v>
      </c>
      <c r="I205" s="11" t="s">
        <v>61</v>
      </c>
      <c r="J205" s="11" t="s">
        <v>257</v>
      </c>
      <c r="K205" s="32">
        <v>300</v>
      </c>
    </row>
    <row r="206" spans="1:11" x14ac:dyDescent="0.2">
      <c r="A206" s="11"/>
      <c r="B206" s="11"/>
      <c r="C206" s="11"/>
      <c r="D206" s="11"/>
      <c r="E206" s="11" t="s">
        <v>502</v>
      </c>
      <c r="F206" s="12">
        <v>41896</v>
      </c>
      <c r="G206" s="11" t="s">
        <v>355</v>
      </c>
      <c r="H206" s="11" t="s">
        <v>130</v>
      </c>
      <c r="I206" s="11" t="s">
        <v>103</v>
      </c>
      <c r="J206" s="11" t="s">
        <v>260</v>
      </c>
      <c r="K206" s="32">
        <v>100</v>
      </c>
    </row>
    <row r="207" spans="1:11" x14ac:dyDescent="0.2">
      <c r="A207" s="11"/>
      <c r="B207" s="11"/>
      <c r="C207" s="11"/>
      <c r="D207" s="11"/>
      <c r="E207" s="11" t="s">
        <v>502</v>
      </c>
      <c r="F207" s="12">
        <v>41906</v>
      </c>
      <c r="G207" s="11" t="s">
        <v>450</v>
      </c>
      <c r="H207" s="11" t="s">
        <v>131</v>
      </c>
      <c r="I207" s="11" t="s">
        <v>27</v>
      </c>
      <c r="J207" s="11" t="s">
        <v>244</v>
      </c>
      <c r="K207" s="32">
        <v>25</v>
      </c>
    </row>
    <row r="208" spans="1:11" x14ac:dyDescent="0.2">
      <c r="A208" s="11"/>
      <c r="B208" s="11"/>
      <c r="C208" s="11"/>
      <c r="D208" s="11"/>
      <c r="E208" s="11" t="s">
        <v>502</v>
      </c>
      <c r="F208" s="12">
        <v>41948</v>
      </c>
      <c r="G208" s="11" t="s">
        <v>373</v>
      </c>
      <c r="H208" s="11" t="s">
        <v>154</v>
      </c>
      <c r="I208" s="11" t="s">
        <v>64</v>
      </c>
      <c r="J208" s="11" t="s">
        <v>278</v>
      </c>
      <c r="K208" s="32">
        <v>100</v>
      </c>
    </row>
    <row r="209" spans="1:11" x14ac:dyDescent="0.2">
      <c r="A209" s="11"/>
      <c r="B209" s="11"/>
      <c r="C209" s="11"/>
      <c r="D209" s="11"/>
      <c r="E209" s="11" t="s">
        <v>502</v>
      </c>
      <c r="F209" s="12">
        <v>41961</v>
      </c>
      <c r="G209" s="11" t="s">
        <v>362</v>
      </c>
      <c r="H209" s="11" t="s">
        <v>137</v>
      </c>
      <c r="I209" s="11" t="s">
        <v>92</v>
      </c>
      <c r="J209" s="11" t="s">
        <v>264</v>
      </c>
      <c r="K209" s="32">
        <v>200</v>
      </c>
    </row>
    <row r="210" spans="1:11" x14ac:dyDescent="0.2">
      <c r="A210" s="11"/>
      <c r="B210" s="11"/>
      <c r="C210" s="11"/>
      <c r="D210" s="11"/>
      <c r="E210" s="11" t="s">
        <v>502</v>
      </c>
      <c r="F210" s="12">
        <v>41995</v>
      </c>
      <c r="G210" s="11" t="s">
        <v>348</v>
      </c>
      <c r="H210" s="11" t="s">
        <v>148</v>
      </c>
      <c r="I210" s="11" t="s">
        <v>75</v>
      </c>
      <c r="J210" s="11" t="s">
        <v>253</v>
      </c>
      <c r="K210" s="32">
        <v>180</v>
      </c>
    </row>
    <row r="211" spans="1:11" ht="13.5" thickBot="1" x14ac:dyDescent="0.25">
      <c r="A211" s="11"/>
      <c r="B211" s="11"/>
      <c r="C211" s="11"/>
      <c r="D211" s="11"/>
      <c r="E211" s="11" t="s">
        <v>502</v>
      </c>
      <c r="F211" s="12">
        <v>42179</v>
      </c>
      <c r="G211" s="11" t="s">
        <v>370</v>
      </c>
      <c r="H211" s="11" t="s">
        <v>276</v>
      </c>
      <c r="I211" s="11" t="s">
        <v>111</v>
      </c>
      <c r="J211" s="11" t="s">
        <v>277</v>
      </c>
      <c r="K211" s="31">
        <v>250</v>
      </c>
    </row>
    <row r="212" spans="1:11" x14ac:dyDescent="0.2">
      <c r="A212" s="11"/>
      <c r="B212" s="11"/>
      <c r="C212" s="11" t="s">
        <v>51</v>
      </c>
      <c r="D212" s="11"/>
      <c r="E212" s="11"/>
      <c r="F212" s="12"/>
      <c r="G212" s="11"/>
      <c r="H212" s="11"/>
      <c r="I212" s="11"/>
      <c r="J212" s="11"/>
      <c r="K212" s="32">
        <f>ROUND(SUM(K204:K211),5)</f>
        <v>1155</v>
      </c>
    </row>
    <row r="213" spans="1:11" x14ac:dyDescent="0.2">
      <c r="A213" s="8"/>
      <c r="B213" s="8"/>
      <c r="C213" s="8" t="s">
        <v>52</v>
      </c>
      <c r="D213" s="8"/>
      <c r="E213" s="8"/>
      <c r="F213" s="9"/>
      <c r="G213" s="8"/>
      <c r="H213" s="8"/>
      <c r="I213" s="8"/>
      <c r="J213" s="8"/>
      <c r="K213" s="43"/>
    </row>
    <row r="214" spans="1:11" x14ac:dyDescent="0.2">
      <c r="A214" s="11"/>
      <c r="B214" s="11"/>
      <c r="C214" s="11"/>
      <c r="D214" s="11"/>
      <c r="E214" s="11" t="s">
        <v>502</v>
      </c>
      <c r="F214" s="12">
        <v>41906</v>
      </c>
      <c r="G214" s="11" t="s">
        <v>451</v>
      </c>
      <c r="H214" s="11" t="s">
        <v>131</v>
      </c>
      <c r="I214" s="11" t="s">
        <v>27</v>
      </c>
      <c r="J214" s="11" t="s">
        <v>244</v>
      </c>
      <c r="K214" s="32">
        <v>300</v>
      </c>
    </row>
    <row r="215" spans="1:11" ht="13.5" thickBot="1" x14ac:dyDescent="0.25">
      <c r="A215" s="11"/>
      <c r="B215" s="11"/>
      <c r="C215" s="11"/>
      <c r="D215" s="11"/>
      <c r="E215" s="11" t="s">
        <v>502</v>
      </c>
      <c r="F215" s="12">
        <v>41961</v>
      </c>
      <c r="G215" s="11" t="s">
        <v>362</v>
      </c>
      <c r="H215" s="11" t="s">
        <v>137</v>
      </c>
      <c r="I215" s="11" t="s">
        <v>92</v>
      </c>
      <c r="J215" s="11" t="s">
        <v>264</v>
      </c>
      <c r="K215" s="31">
        <v>500</v>
      </c>
    </row>
    <row r="216" spans="1:11" x14ac:dyDescent="0.2">
      <c r="A216" s="11"/>
      <c r="B216" s="11"/>
      <c r="C216" s="11" t="s">
        <v>53</v>
      </c>
      <c r="D216" s="11"/>
      <c r="E216" s="11"/>
      <c r="F216" s="12"/>
      <c r="G216" s="11"/>
      <c r="H216" s="11"/>
      <c r="I216" s="11"/>
      <c r="J216" s="11"/>
      <c r="K216" s="32">
        <f>ROUND(SUM(K213:K215),5)</f>
        <v>800</v>
      </c>
    </row>
    <row r="217" spans="1:11" x14ac:dyDescent="0.2">
      <c r="A217" s="8"/>
      <c r="B217" s="8"/>
      <c r="C217" s="8" t="s">
        <v>235</v>
      </c>
      <c r="D217" s="8"/>
      <c r="E217" s="8"/>
      <c r="F217" s="9"/>
      <c r="G217" s="8"/>
      <c r="H217" s="8"/>
      <c r="I217" s="8"/>
      <c r="J217" s="8"/>
      <c r="K217" s="43"/>
    </row>
    <row r="218" spans="1:11" ht="13.5" thickBot="1" x14ac:dyDescent="0.25">
      <c r="A218" s="15"/>
      <c r="B218" s="15"/>
      <c r="C218" s="15"/>
      <c r="D218" s="15"/>
      <c r="E218" s="11" t="s">
        <v>503</v>
      </c>
      <c r="F218" s="12">
        <v>41913</v>
      </c>
      <c r="G218" s="11" t="s">
        <v>452</v>
      </c>
      <c r="H218" s="11"/>
      <c r="I218" s="11" t="s">
        <v>320</v>
      </c>
      <c r="J218" s="11"/>
      <c r="K218" s="31">
        <v>190.2</v>
      </c>
    </row>
    <row r="219" spans="1:11" x14ac:dyDescent="0.2">
      <c r="A219" s="11"/>
      <c r="B219" s="11"/>
      <c r="C219" s="11" t="s">
        <v>321</v>
      </c>
      <c r="D219" s="11"/>
      <c r="E219" s="11"/>
      <c r="F219" s="12"/>
      <c r="G219" s="11"/>
      <c r="H219" s="11"/>
      <c r="I219" s="11"/>
      <c r="J219" s="11"/>
      <c r="K219" s="32">
        <f>ROUND(SUM(K217:K218),5)</f>
        <v>190.2</v>
      </c>
    </row>
    <row r="220" spans="1:11" x14ac:dyDescent="0.2">
      <c r="A220" s="8"/>
      <c r="B220" s="8"/>
      <c r="C220" s="8" t="s">
        <v>81</v>
      </c>
      <c r="D220" s="8"/>
      <c r="E220" s="8"/>
      <c r="F220" s="9"/>
      <c r="G220" s="8"/>
      <c r="H220" s="8"/>
      <c r="I220" s="8"/>
      <c r="J220" s="8"/>
      <c r="K220" s="43"/>
    </row>
    <row r="221" spans="1:11" x14ac:dyDescent="0.2">
      <c r="A221" s="11"/>
      <c r="B221" s="11"/>
      <c r="C221" s="11"/>
      <c r="D221" s="11"/>
      <c r="E221" s="11" t="s">
        <v>502</v>
      </c>
      <c r="F221" s="12">
        <v>41835</v>
      </c>
      <c r="G221" s="11" t="s">
        <v>453</v>
      </c>
      <c r="H221" s="11" t="s">
        <v>197</v>
      </c>
      <c r="I221" s="11" t="s">
        <v>67</v>
      </c>
      <c r="J221" s="11"/>
      <c r="K221" s="32">
        <v>50</v>
      </c>
    </row>
    <row r="222" spans="1:11" x14ac:dyDescent="0.2">
      <c r="A222" s="11"/>
      <c r="B222" s="11"/>
      <c r="C222" s="11"/>
      <c r="D222" s="11"/>
      <c r="E222" s="11" t="s">
        <v>502</v>
      </c>
      <c r="F222" s="12">
        <v>41836</v>
      </c>
      <c r="G222" s="11" t="s">
        <v>352</v>
      </c>
      <c r="H222" s="11" t="s">
        <v>127</v>
      </c>
      <c r="I222" s="11" t="s">
        <v>102</v>
      </c>
      <c r="J222" s="11" t="s">
        <v>258</v>
      </c>
      <c r="K222" s="32">
        <v>500</v>
      </c>
    </row>
    <row r="223" spans="1:11" x14ac:dyDescent="0.2">
      <c r="A223" s="11"/>
      <c r="B223" s="11"/>
      <c r="C223" s="11"/>
      <c r="D223" s="11"/>
      <c r="E223" s="11" t="s">
        <v>502</v>
      </c>
      <c r="F223" s="12">
        <v>41849</v>
      </c>
      <c r="G223" s="11" t="s">
        <v>353</v>
      </c>
      <c r="H223" s="11" t="s">
        <v>128</v>
      </c>
      <c r="I223" s="11" t="s">
        <v>61</v>
      </c>
      <c r="J223" s="11" t="s">
        <v>257</v>
      </c>
      <c r="K223" s="32">
        <v>50</v>
      </c>
    </row>
    <row r="224" spans="1:11" x14ac:dyDescent="0.2">
      <c r="A224" s="11"/>
      <c r="B224" s="11"/>
      <c r="C224" s="11"/>
      <c r="D224" s="11"/>
      <c r="E224" s="11" t="s">
        <v>502</v>
      </c>
      <c r="F224" s="12">
        <v>41856</v>
      </c>
      <c r="G224" s="11" t="s">
        <v>354</v>
      </c>
      <c r="H224" s="11" t="s">
        <v>129</v>
      </c>
      <c r="I224" s="11" t="s">
        <v>89</v>
      </c>
      <c r="J224" s="11" t="s">
        <v>259</v>
      </c>
      <c r="K224" s="32">
        <v>25</v>
      </c>
    </row>
    <row r="225" spans="1:11" x14ac:dyDescent="0.2">
      <c r="A225" s="11"/>
      <c r="B225" s="11"/>
      <c r="C225" s="11"/>
      <c r="D225" s="11"/>
      <c r="E225" s="11" t="s">
        <v>502</v>
      </c>
      <c r="F225" s="12">
        <v>41896</v>
      </c>
      <c r="G225" s="11" t="s">
        <v>390</v>
      </c>
      <c r="H225" s="11" t="s">
        <v>163</v>
      </c>
      <c r="I225" s="11" t="s">
        <v>59</v>
      </c>
      <c r="J225" s="11" t="s">
        <v>281</v>
      </c>
      <c r="K225" s="32">
        <v>500</v>
      </c>
    </row>
    <row r="226" spans="1:11" x14ac:dyDescent="0.2">
      <c r="A226" s="11"/>
      <c r="B226" s="11"/>
      <c r="C226" s="11"/>
      <c r="D226" s="11"/>
      <c r="E226" s="11" t="s">
        <v>502</v>
      </c>
      <c r="F226" s="12">
        <v>41896</v>
      </c>
      <c r="G226" s="11" t="s">
        <v>355</v>
      </c>
      <c r="H226" s="11" t="s">
        <v>130</v>
      </c>
      <c r="I226" s="11" t="s">
        <v>103</v>
      </c>
      <c r="J226" s="11" t="s">
        <v>260</v>
      </c>
      <c r="K226" s="32">
        <v>50</v>
      </c>
    </row>
    <row r="227" spans="1:11" x14ac:dyDescent="0.2">
      <c r="A227" s="11"/>
      <c r="B227" s="11"/>
      <c r="C227" s="11"/>
      <c r="D227" s="11"/>
      <c r="E227" s="11" t="s">
        <v>502</v>
      </c>
      <c r="F227" s="12">
        <v>41906</v>
      </c>
      <c r="G227" s="11" t="s">
        <v>454</v>
      </c>
      <c r="H227" s="11" t="s">
        <v>131</v>
      </c>
      <c r="I227" s="11" t="s">
        <v>27</v>
      </c>
      <c r="J227" s="11" t="s">
        <v>244</v>
      </c>
      <c r="K227" s="32">
        <v>25</v>
      </c>
    </row>
    <row r="228" spans="1:11" x14ac:dyDescent="0.2">
      <c r="A228" s="11"/>
      <c r="B228" s="11"/>
      <c r="C228" s="11"/>
      <c r="D228" s="11"/>
      <c r="E228" s="11" t="s">
        <v>502</v>
      </c>
      <c r="F228" s="12">
        <v>41935</v>
      </c>
      <c r="G228" s="11" t="s">
        <v>358</v>
      </c>
      <c r="H228" s="11" t="s">
        <v>132</v>
      </c>
      <c r="I228" s="11" t="s">
        <v>69</v>
      </c>
      <c r="J228" s="11" t="s">
        <v>262</v>
      </c>
      <c r="K228" s="32">
        <v>250</v>
      </c>
    </row>
    <row r="229" spans="1:11" x14ac:dyDescent="0.2">
      <c r="A229" s="11"/>
      <c r="B229" s="11"/>
      <c r="C229" s="11"/>
      <c r="D229" s="11"/>
      <c r="E229" s="11" t="s">
        <v>502</v>
      </c>
      <c r="F229" s="12">
        <v>41937</v>
      </c>
      <c r="G229" s="11" t="s">
        <v>344</v>
      </c>
      <c r="H229" s="11" t="s">
        <v>144</v>
      </c>
      <c r="I229" s="11" t="s">
        <v>60</v>
      </c>
      <c r="J229" s="11" t="s">
        <v>249</v>
      </c>
      <c r="K229" s="32">
        <v>200</v>
      </c>
    </row>
    <row r="230" spans="1:11" x14ac:dyDescent="0.2">
      <c r="A230" s="11"/>
      <c r="B230" s="11"/>
      <c r="C230" s="11"/>
      <c r="D230" s="11"/>
      <c r="E230" s="11" t="s">
        <v>502</v>
      </c>
      <c r="F230" s="12">
        <v>41937</v>
      </c>
      <c r="G230" s="11" t="s">
        <v>455</v>
      </c>
      <c r="H230" s="11" t="s">
        <v>198</v>
      </c>
      <c r="I230" s="11" t="s">
        <v>21</v>
      </c>
      <c r="J230" s="11" t="s">
        <v>255</v>
      </c>
      <c r="K230" s="32">
        <v>500</v>
      </c>
    </row>
    <row r="231" spans="1:11" x14ac:dyDescent="0.2">
      <c r="A231" s="11"/>
      <c r="B231" s="11"/>
      <c r="C231" s="11"/>
      <c r="D231" s="11"/>
      <c r="E231" s="11" t="s">
        <v>502</v>
      </c>
      <c r="F231" s="12">
        <v>41948</v>
      </c>
      <c r="G231" s="11" t="s">
        <v>360</v>
      </c>
      <c r="H231" s="11" t="s">
        <v>134</v>
      </c>
      <c r="I231" s="11" t="s">
        <v>71</v>
      </c>
      <c r="J231" s="11" t="s">
        <v>245</v>
      </c>
      <c r="K231" s="32">
        <v>50</v>
      </c>
    </row>
    <row r="232" spans="1:11" x14ac:dyDescent="0.2">
      <c r="A232" s="11"/>
      <c r="B232" s="11"/>
      <c r="C232" s="11"/>
      <c r="D232" s="11"/>
      <c r="E232" s="11" t="s">
        <v>502</v>
      </c>
      <c r="F232" s="12">
        <v>41948</v>
      </c>
      <c r="G232" s="11" t="s">
        <v>346</v>
      </c>
      <c r="H232" s="11" t="s">
        <v>133</v>
      </c>
      <c r="I232" s="11" t="s">
        <v>62</v>
      </c>
      <c r="J232" s="11" t="s">
        <v>251</v>
      </c>
      <c r="K232" s="32">
        <v>12.5</v>
      </c>
    </row>
    <row r="233" spans="1:11" x14ac:dyDescent="0.2">
      <c r="A233" s="11"/>
      <c r="B233" s="11"/>
      <c r="C233" s="11"/>
      <c r="D233" s="11"/>
      <c r="E233" s="11" t="s">
        <v>502</v>
      </c>
      <c r="F233" s="12">
        <v>41960</v>
      </c>
      <c r="G233" s="11" t="s">
        <v>361</v>
      </c>
      <c r="H233" s="11" t="s">
        <v>135</v>
      </c>
      <c r="I233" s="11" t="s">
        <v>70</v>
      </c>
      <c r="J233" s="11" t="s">
        <v>263</v>
      </c>
      <c r="K233" s="32">
        <v>50</v>
      </c>
    </row>
    <row r="234" spans="1:11" x14ac:dyDescent="0.2">
      <c r="A234" s="11"/>
      <c r="B234" s="11"/>
      <c r="C234" s="11"/>
      <c r="D234" s="11"/>
      <c r="E234" s="11" t="s">
        <v>502</v>
      </c>
      <c r="F234" s="12">
        <v>41961</v>
      </c>
      <c r="G234" s="11" t="s">
        <v>363</v>
      </c>
      <c r="H234" s="11" t="s">
        <v>136</v>
      </c>
      <c r="I234" s="11" t="s">
        <v>74</v>
      </c>
      <c r="J234" s="11" t="s">
        <v>265</v>
      </c>
      <c r="K234" s="32">
        <v>150</v>
      </c>
    </row>
    <row r="235" spans="1:11" x14ac:dyDescent="0.2">
      <c r="A235" s="11"/>
      <c r="B235" s="11"/>
      <c r="C235" s="11"/>
      <c r="D235" s="11"/>
      <c r="E235" s="11" t="s">
        <v>502</v>
      </c>
      <c r="F235" s="12">
        <v>41961</v>
      </c>
      <c r="G235" s="11" t="s">
        <v>362</v>
      </c>
      <c r="H235" s="11" t="s">
        <v>137</v>
      </c>
      <c r="I235" s="11" t="s">
        <v>92</v>
      </c>
      <c r="J235" s="11" t="s">
        <v>264</v>
      </c>
      <c r="K235" s="32">
        <v>50</v>
      </c>
    </row>
    <row r="236" spans="1:11" x14ac:dyDescent="0.2">
      <c r="A236" s="11"/>
      <c r="B236" s="11"/>
      <c r="C236" s="11"/>
      <c r="D236" s="11"/>
      <c r="E236" s="11" t="s">
        <v>502</v>
      </c>
      <c r="F236" s="12">
        <v>41979</v>
      </c>
      <c r="G236" s="11" t="s">
        <v>364</v>
      </c>
      <c r="H236" s="11" t="s">
        <v>138</v>
      </c>
      <c r="I236" s="11" t="s">
        <v>91</v>
      </c>
      <c r="J236" s="11" t="s">
        <v>266</v>
      </c>
      <c r="K236" s="32">
        <v>250</v>
      </c>
    </row>
    <row r="237" spans="1:11" x14ac:dyDescent="0.2">
      <c r="A237" s="11"/>
      <c r="B237" s="11"/>
      <c r="C237" s="11"/>
      <c r="D237" s="11"/>
      <c r="E237" s="11" t="s">
        <v>502</v>
      </c>
      <c r="F237" s="12">
        <v>42011</v>
      </c>
      <c r="G237" s="11" t="s">
        <v>377</v>
      </c>
      <c r="H237" s="11" t="s">
        <v>157</v>
      </c>
      <c r="I237" s="11" t="s">
        <v>78</v>
      </c>
      <c r="J237" s="11" t="s">
        <v>280</v>
      </c>
      <c r="K237" s="32">
        <v>50</v>
      </c>
    </row>
    <row r="238" spans="1:11" x14ac:dyDescent="0.2">
      <c r="A238" s="11"/>
      <c r="B238" s="11"/>
      <c r="C238" s="11"/>
      <c r="D238" s="11"/>
      <c r="E238" s="11" t="s">
        <v>502</v>
      </c>
      <c r="F238" s="12">
        <v>42035</v>
      </c>
      <c r="G238" s="11" t="s">
        <v>366</v>
      </c>
      <c r="H238" s="11" t="s">
        <v>216</v>
      </c>
      <c r="I238" s="11" t="s">
        <v>215</v>
      </c>
      <c r="J238" s="11" t="s">
        <v>268</v>
      </c>
      <c r="K238" s="32">
        <v>50</v>
      </c>
    </row>
    <row r="239" spans="1:11" x14ac:dyDescent="0.2">
      <c r="A239" s="11"/>
      <c r="B239" s="11"/>
      <c r="C239" s="11"/>
      <c r="D239" s="11"/>
      <c r="E239" s="11" t="s">
        <v>502</v>
      </c>
      <c r="F239" s="12">
        <v>42056</v>
      </c>
      <c r="G239" s="11" t="s">
        <v>367</v>
      </c>
      <c r="H239" s="11" t="s">
        <v>217</v>
      </c>
      <c r="I239" s="11" t="s">
        <v>225</v>
      </c>
      <c r="J239" s="11" t="s">
        <v>269</v>
      </c>
      <c r="K239" s="32">
        <v>250</v>
      </c>
    </row>
    <row r="240" spans="1:11" x14ac:dyDescent="0.2">
      <c r="A240" s="11"/>
      <c r="B240" s="11"/>
      <c r="C240" s="11"/>
      <c r="D240" s="11"/>
      <c r="E240" s="11" t="s">
        <v>502</v>
      </c>
      <c r="F240" s="12">
        <v>42145</v>
      </c>
      <c r="G240" s="11" t="s">
        <v>368</v>
      </c>
      <c r="H240" s="11" t="s">
        <v>270</v>
      </c>
      <c r="I240" s="11" t="s">
        <v>271</v>
      </c>
      <c r="J240" s="11" t="s">
        <v>272</v>
      </c>
      <c r="K240" s="32">
        <v>100</v>
      </c>
    </row>
    <row r="241" spans="1:11" ht="13.5" thickBot="1" x14ac:dyDescent="0.25">
      <c r="A241" s="11"/>
      <c r="B241" s="11"/>
      <c r="C241" s="11"/>
      <c r="D241" s="11"/>
      <c r="E241" s="11" t="s">
        <v>502</v>
      </c>
      <c r="F241" s="12">
        <v>42145</v>
      </c>
      <c r="G241" s="11" t="s">
        <v>369</v>
      </c>
      <c r="H241" s="11" t="s">
        <v>273</v>
      </c>
      <c r="I241" s="11" t="s">
        <v>274</v>
      </c>
      <c r="J241" s="11" t="s">
        <v>275</v>
      </c>
      <c r="K241" s="31">
        <v>37.5</v>
      </c>
    </row>
    <row r="242" spans="1:11" x14ac:dyDescent="0.2">
      <c r="A242" s="11"/>
      <c r="B242" s="11"/>
      <c r="C242" s="11" t="s">
        <v>83</v>
      </c>
      <c r="D242" s="11"/>
      <c r="E242" s="11"/>
      <c r="F242" s="12"/>
      <c r="G242" s="11"/>
      <c r="H242" s="11"/>
      <c r="I242" s="11"/>
      <c r="J242" s="11"/>
      <c r="K242" s="32">
        <f>ROUND(SUM(K220:K241),5)</f>
        <v>3200</v>
      </c>
    </row>
    <row r="243" spans="1:11" x14ac:dyDescent="0.2">
      <c r="A243" s="8"/>
      <c r="B243" s="8"/>
      <c r="C243" s="8" t="s">
        <v>54</v>
      </c>
      <c r="D243" s="8"/>
      <c r="E243" s="8"/>
      <c r="F243" s="9"/>
      <c r="G243" s="8"/>
      <c r="H243" s="8"/>
      <c r="I243" s="8"/>
      <c r="J243" s="8"/>
      <c r="K243" s="43"/>
    </row>
    <row r="244" spans="1:11" x14ac:dyDescent="0.2">
      <c r="A244" s="11"/>
      <c r="B244" s="11"/>
      <c r="C244" s="11"/>
      <c r="D244" s="11"/>
      <c r="E244" s="11" t="s">
        <v>502</v>
      </c>
      <c r="F244" s="12">
        <v>41849</v>
      </c>
      <c r="G244" s="11" t="s">
        <v>353</v>
      </c>
      <c r="H244" s="11" t="s">
        <v>128</v>
      </c>
      <c r="I244" s="11" t="s">
        <v>61</v>
      </c>
      <c r="J244" s="11" t="s">
        <v>257</v>
      </c>
      <c r="K244" s="32">
        <v>500</v>
      </c>
    </row>
    <row r="245" spans="1:11" x14ac:dyDescent="0.2">
      <c r="A245" s="11"/>
      <c r="B245" s="11"/>
      <c r="C245" s="11"/>
      <c r="D245" s="11"/>
      <c r="E245" s="11" t="s">
        <v>502</v>
      </c>
      <c r="F245" s="12">
        <v>41856</v>
      </c>
      <c r="G245" s="11" t="s">
        <v>456</v>
      </c>
      <c r="H245" s="11" t="s">
        <v>199</v>
      </c>
      <c r="I245" s="11" t="s">
        <v>89</v>
      </c>
      <c r="J245" s="11" t="s">
        <v>259</v>
      </c>
      <c r="K245" s="32">
        <v>100</v>
      </c>
    </row>
    <row r="246" spans="1:11" x14ac:dyDescent="0.2">
      <c r="A246" s="11"/>
      <c r="B246" s="11"/>
      <c r="C246" s="11"/>
      <c r="D246" s="11"/>
      <c r="E246" s="11" t="s">
        <v>502</v>
      </c>
      <c r="F246" s="12">
        <v>41906</v>
      </c>
      <c r="G246" s="11" t="s">
        <v>457</v>
      </c>
      <c r="H246" s="11" t="s">
        <v>131</v>
      </c>
      <c r="I246" s="11" t="s">
        <v>27</v>
      </c>
      <c r="J246" s="11" t="s">
        <v>244</v>
      </c>
      <c r="K246" s="32">
        <v>150</v>
      </c>
    </row>
    <row r="247" spans="1:11" x14ac:dyDescent="0.2">
      <c r="A247" s="11"/>
      <c r="B247" s="11"/>
      <c r="C247" s="11"/>
      <c r="D247" s="11"/>
      <c r="E247" s="11" t="s">
        <v>502</v>
      </c>
      <c r="F247" s="12">
        <v>41916</v>
      </c>
      <c r="G247" s="11" t="s">
        <v>340</v>
      </c>
      <c r="H247" s="11" t="s">
        <v>140</v>
      </c>
      <c r="I247" s="11" t="s">
        <v>22</v>
      </c>
      <c r="J247" s="11" t="s">
        <v>246</v>
      </c>
      <c r="K247" s="32">
        <v>150</v>
      </c>
    </row>
    <row r="248" spans="1:11" x14ac:dyDescent="0.2">
      <c r="A248" s="11"/>
      <c r="B248" s="11"/>
      <c r="C248" s="11"/>
      <c r="D248" s="11"/>
      <c r="E248" s="11" t="s">
        <v>502</v>
      </c>
      <c r="F248" s="12">
        <v>41995</v>
      </c>
      <c r="G248" s="11" t="s">
        <v>348</v>
      </c>
      <c r="H248" s="11" t="s">
        <v>148</v>
      </c>
      <c r="I248" s="11" t="s">
        <v>75</v>
      </c>
      <c r="J248" s="11" t="s">
        <v>253</v>
      </c>
      <c r="K248" s="32">
        <v>650</v>
      </c>
    </row>
    <row r="249" spans="1:11" x14ac:dyDescent="0.2">
      <c r="A249" s="11"/>
      <c r="B249" s="11"/>
      <c r="C249" s="11"/>
      <c r="D249" s="11"/>
      <c r="E249" s="11" t="s">
        <v>502</v>
      </c>
      <c r="F249" s="12">
        <v>42179</v>
      </c>
      <c r="G249" s="11" t="s">
        <v>370</v>
      </c>
      <c r="H249" s="11" t="s">
        <v>276</v>
      </c>
      <c r="I249" s="11" t="s">
        <v>111</v>
      </c>
      <c r="J249" s="11" t="s">
        <v>277</v>
      </c>
      <c r="K249" s="32">
        <v>250</v>
      </c>
    </row>
    <row r="250" spans="1:11" x14ac:dyDescent="0.2">
      <c r="A250" s="11"/>
      <c r="B250" s="11"/>
      <c r="C250" s="11"/>
      <c r="D250" s="11"/>
      <c r="E250" s="11" t="s">
        <v>502</v>
      </c>
      <c r="F250" s="12">
        <v>42179</v>
      </c>
      <c r="G250" s="11" t="s">
        <v>370</v>
      </c>
      <c r="H250" s="11" t="s">
        <v>276</v>
      </c>
      <c r="I250" s="11" t="s">
        <v>111</v>
      </c>
      <c r="J250" s="11" t="s">
        <v>277</v>
      </c>
      <c r="K250" s="32">
        <v>1200</v>
      </c>
    </row>
    <row r="251" spans="1:11" ht="13.5" thickBot="1" x14ac:dyDescent="0.25">
      <c r="A251" s="11"/>
      <c r="B251" s="11"/>
      <c r="C251" s="11"/>
      <c r="D251" s="11"/>
      <c r="E251" s="11" t="s">
        <v>502</v>
      </c>
      <c r="F251" s="12">
        <v>42183</v>
      </c>
      <c r="G251" s="11" t="s">
        <v>419</v>
      </c>
      <c r="H251" s="11" t="s">
        <v>309</v>
      </c>
      <c r="I251" s="11" t="s">
        <v>215</v>
      </c>
      <c r="J251" s="11" t="s">
        <v>268</v>
      </c>
      <c r="K251" s="31">
        <v>100</v>
      </c>
    </row>
    <row r="252" spans="1:11" x14ac:dyDescent="0.2">
      <c r="A252" s="11"/>
      <c r="B252" s="11"/>
      <c r="C252" s="11" t="s">
        <v>55</v>
      </c>
      <c r="D252" s="11"/>
      <c r="E252" s="11"/>
      <c r="F252" s="12"/>
      <c r="G252" s="11"/>
      <c r="H252" s="11"/>
      <c r="I252" s="11"/>
      <c r="J252" s="11"/>
      <c r="K252" s="32">
        <f>ROUND(SUM(K243:K251),5)</f>
        <v>3100</v>
      </c>
    </row>
    <row r="253" spans="1:11" x14ac:dyDescent="0.2">
      <c r="A253" s="8"/>
      <c r="B253" s="8"/>
      <c r="C253" s="8" t="s">
        <v>56</v>
      </c>
      <c r="D253" s="8"/>
      <c r="E253" s="8"/>
      <c r="F253" s="9"/>
      <c r="G253" s="8"/>
      <c r="H253" s="8"/>
      <c r="I253" s="8"/>
      <c r="J253" s="8"/>
      <c r="K253" s="43"/>
    </row>
    <row r="254" spans="1:11" x14ac:dyDescent="0.2">
      <c r="A254" s="11"/>
      <c r="B254" s="11"/>
      <c r="C254" s="11"/>
      <c r="D254" s="11"/>
      <c r="E254" s="11" t="s">
        <v>502</v>
      </c>
      <c r="F254" s="12">
        <v>41849</v>
      </c>
      <c r="G254" s="11" t="s">
        <v>353</v>
      </c>
      <c r="H254" s="11" t="s">
        <v>128</v>
      </c>
      <c r="I254" s="11" t="s">
        <v>61</v>
      </c>
      <c r="J254" s="11" t="s">
        <v>257</v>
      </c>
      <c r="K254" s="32">
        <v>200</v>
      </c>
    </row>
    <row r="255" spans="1:11" x14ac:dyDescent="0.2">
      <c r="A255" s="11"/>
      <c r="B255" s="11"/>
      <c r="C255" s="11"/>
      <c r="D255" s="11"/>
      <c r="E255" s="11" t="s">
        <v>502</v>
      </c>
      <c r="F255" s="12">
        <v>41896</v>
      </c>
      <c r="G255" s="11" t="s">
        <v>355</v>
      </c>
      <c r="H255" s="11" t="s">
        <v>130</v>
      </c>
      <c r="I255" s="11" t="s">
        <v>103</v>
      </c>
      <c r="J255" s="11" t="s">
        <v>260</v>
      </c>
      <c r="K255" s="32">
        <v>60</v>
      </c>
    </row>
    <row r="256" spans="1:11" x14ac:dyDescent="0.2">
      <c r="A256" s="11"/>
      <c r="B256" s="11"/>
      <c r="C256" s="11"/>
      <c r="D256" s="11"/>
      <c r="E256" s="11" t="s">
        <v>502</v>
      </c>
      <c r="F256" s="12">
        <v>41906</v>
      </c>
      <c r="G256" s="11" t="s">
        <v>458</v>
      </c>
      <c r="H256" s="11" t="s">
        <v>131</v>
      </c>
      <c r="I256" s="11" t="s">
        <v>27</v>
      </c>
      <c r="J256" s="11" t="s">
        <v>244</v>
      </c>
      <c r="K256" s="32">
        <v>25</v>
      </c>
    </row>
    <row r="257" spans="1:11" x14ac:dyDescent="0.2">
      <c r="A257" s="11"/>
      <c r="B257" s="11"/>
      <c r="C257" s="11"/>
      <c r="D257" s="11"/>
      <c r="E257" s="11" t="s">
        <v>502</v>
      </c>
      <c r="F257" s="12">
        <v>41916</v>
      </c>
      <c r="G257" s="11" t="s">
        <v>340</v>
      </c>
      <c r="H257" s="11" t="s">
        <v>140</v>
      </c>
      <c r="I257" s="11" t="s">
        <v>22</v>
      </c>
      <c r="J257" s="11" t="s">
        <v>246</v>
      </c>
      <c r="K257" s="32">
        <v>100</v>
      </c>
    </row>
    <row r="258" spans="1:11" x14ac:dyDescent="0.2">
      <c r="A258" s="11"/>
      <c r="B258" s="11"/>
      <c r="C258" s="11"/>
      <c r="D258" s="11"/>
      <c r="E258" s="11" t="s">
        <v>502</v>
      </c>
      <c r="F258" s="12">
        <v>41935</v>
      </c>
      <c r="G258" s="11" t="s">
        <v>358</v>
      </c>
      <c r="H258" s="11" t="s">
        <v>132</v>
      </c>
      <c r="I258" s="11" t="s">
        <v>69</v>
      </c>
      <c r="J258" s="11" t="s">
        <v>262</v>
      </c>
      <c r="K258" s="32">
        <v>200</v>
      </c>
    </row>
    <row r="259" spans="1:11" x14ac:dyDescent="0.2">
      <c r="A259" s="11"/>
      <c r="B259" s="11"/>
      <c r="C259" s="11"/>
      <c r="D259" s="11"/>
      <c r="E259" s="11" t="s">
        <v>502</v>
      </c>
      <c r="F259" s="12">
        <v>41937</v>
      </c>
      <c r="G259" s="11" t="s">
        <v>396</v>
      </c>
      <c r="H259" s="11" t="s">
        <v>169</v>
      </c>
      <c r="I259" s="11" t="s">
        <v>28</v>
      </c>
      <c r="J259" s="11" t="s">
        <v>290</v>
      </c>
      <c r="K259" s="32">
        <v>100</v>
      </c>
    </row>
    <row r="260" spans="1:11" x14ac:dyDescent="0.2">
      <c r="A260" s="11"/>
      <c r="B260" s="11"/>
      <c r="C260" s="11"/>
      <c r="D260" s="11"/>
      <c r="E260" s="11" t="s">
        <v>502</v>
      </c>
      <c r="F260" s="12">
        <v>41948</v>
      </c>
      <c r="G260" s="11" t="s">
        <v>373</v>
      </c>
      <c r="H260" s="11" t="s">
        <v>154</v>
      </c>
      <c r="I260" s="11" t="s">
        <v>64</v>
      </c>
      <c r="J260" s="11" t="s">
        <v>278</v>
      </c>
      <c r="K260" s="32">
        <v>100</v>
      </c>
    </row>
    <row r="261" spans="1:11" x14ac:dyDescent="0.2">
      <c r="A261" s="11"/>
      <c r="B261" s="11"/>
      <c r="C261" s="11"/>
      <c r="D261" s="11"/>
      <c r="E261" s="11" t="s">
        <v>502</v>
      </c>
      <c r="F261" s="12">
        <v>41948</v>
      </c>
      <c r="G261" s="11" t="s">
        <v>346</v>
      </c>
      <c r="H261" s="11" t="s">
        <v>133</v>
      </c>
      <c r="I261" s="11" t="s">
        <v>62</v>
      </c>
      <c r="J261" s="11" t="s">
        <v>251</v>
      </c>
      <c r="K261" s="32">
        <v>16</v>
      </c>
    </row>
    <row r="262" spans="1:11" x14ac:dyDescent="0.2">
      <c r="A262" s="11"/>
      <c r="B262" s="11"/>
      <c r="C262" s="11"/>
      <c r="D262" s="11"/>
      <c r="E262" s="11" t="s">
        <v>502</v>
      </c>
      <c r="F262" s="12">
        <v>41948</v>
      </c>
      <c r="G262" s="11" t="s">
        <v>459</v>
      </c>
      <c r="H262" s="11" t="s">
        <v>200</v>
      </c>
      <c r="I262" s="11" t="s">
        <v>88</v>
      </c>
      <c r="J262" s="11" t="s">
        <v>279</v>
      </c>
      <c r="K262" s="32">
        <v>46</v>
      </c>
    </row>
    <row r="263" spans="1:11" x14ac:dyDescent="0.2">
      <c r="A263" s="11"/>
      <c r="B263" s="11"/>
      <c r="C263" s="11"/>
      <c r="D263" s="11"/>
      <c r="E263" s="11" t="s">
        <v>502</v>
      </c>
      <c r="F263" s="12">
        <v>41960</v>
      </c>
      <c r="G263" s="11" t="s">
        <v>361</v>
      </c>
      <c r="H263" s="11" t="s">
        <v>135</v>
      </c>
      <c r="I263" s="11" t="s">
        <v>70</v>
      </c>
      <c r="J263" s="11" t="s">
        <v>263</v>
      </c>
      <c r="K263" s="32">
        <v>25</v>
      </c>
    </row>
    <row r="264" spans="1:11" x14ac:dyDescent="0.2">
      <c r="A264" s="11"/>
      <c r="B264" s="11"/>
      <c r="C264" s="11"/>
      <c r="D264" s="11"/>
      <c r="E264" s="11" t="s">
        <v>502</v>
      </c>
      <c r="F264" s="12">
        <v>41995</v>
      </c>
      <c r="G264" s="11" t="s">
        <v>348</v>
      </c>
      <c r="H264" s="11" t="s">
        <v>148</v>
      </c>
      <c r="I264" s="11" t="s">
        <v>75</v>
      </c>
      <c r="J264" s="11" t="s">
        <v>253</v>
      </c>
      <c r="K264" s="32">
        <v>100</v>
      </c>
    </row>
    <row r="265" spans="1:11" x14ac:dyDescent="0.2">
      <c r="A265" s="11"/>
      <c r="B265" s="11"/>
      <c r="C265" s="11"/>
      <c r="D265" s="11"/>
      <c r="E265" s="11" t="s">
        <v>502</v>
      </c>
      <c r="F265" s="12">
        <v>41995</v>
      </c>
      <c r="G265" s="11" t="s">
        <v>460</v>
      </c>
      <c r="H265" s="11" t="s">
        <v>201</v>
      </c>
      <c r="I265" s="11" t="s">
        <v>74</v>
      </c>
      <c r="J265" s="11" t="s">
        <v>265</v>
      </c>
      <c r="K265" s="32">
        <v>122</v>
      </c>
    </row>
    <row r="266" spans="1:11" x14ac:dyDescent="0.2">
      <c r="A266" s="11"/>
      <c r="B266" s="11"/>
      <c r="C266" s="11"/>
      <c r="D266" s="11"/>
      <c r="E266" s="11" t="s">
        <v>502</v>
      </c>
      <c r="F266" s="12">
        <v>42083</v>
      </c>
      <c r="G266" s="11" t="s">
        <v>461</v>
      </c>
      <c r="H266" s="11" t="s">
        <v>229</v>
      </c>
      <c r="I266" s="11" t="s">
        <v>230</v>
      </c>
      <c r="J266" s="11" t="s">
        <v>296</v>
      </c>
      <c r="K266" s="32">
        <v>300</v>
      </c>
    </row>
    <row r="267" spans="1:11" x14ac:dyDescent="0.2">
      <c r="A267" s="11"/>
      <c r="B267" s="11"/>
      <c r="C267" s="11"/>
      <c r="D267" s="11"/>
      <c r="E267" s="11" t="s">
        <v>502</v>
      </c>
      <c r="F267" s="12">
        <v>42115</v>
      </c>
      <c r="G267" s="11" t="s">
        <v>462</v>
      </c>
      <c r="H267" s="11" t="s">
        <v>228</v>
      </c>
      <c r="I267" s="11" t="s">
        <v>301</v>
      </c>
      <c r="J267" s="11"/>
      <c r="K267" s="32">
        <v>100</v>
      </c>
    </row>
    <row r="268" spans="1:11" x14ac:dyDescent="0.2">
      <c r="A268" s="11"/>
      <c r="B268" s="11"/>
      <c r="C268" s="11"/>
      <c r="D268" s="11"/>
      <c r="E268" s="11" t="s">
        <v>502</v>
      </c>
      <c r="F268" s="12">
        <v>42145</v>
      </c>
      <c r="G268" s="11" t="s">
        <v>369</v>
      </c>
      <c r="H268" s="11" t="s">
        <v>273</v>
      </c>
      <c r="I268" s="11" t="s">
        <v>274</v>
      </c>
      <c r="J268" s="11" t="s">
        <v>275</v>
      </c>
      <c r="K268" s="32">
        <v>75</v>
      </c>
    </row>
    <row r="269" spans="1:11" x14ac:dyDescent="0.2">
      <c r="A269" s="11"/>
      <c r="B269" s="11"/>
      <c r="C269" s="11"/>
      <c r="D269" s="11"/>
      <c r="E269" s="11" t="s">
        <v>502</v>
      </c>
      <c r="F269" s="12">
        <v>42161</v>
      </c>
      <c r="G269" s="11" t="s">
        <v>463</v>
      </c>
      <c r="H269" s="11" t="s">
        <v>322</v>
      </c>
      <c r="I269" s="11" t="s">
        <v>90</v>
      </c>
      <c r="J269" s="11" t="s">
        <v>242</v>
      </c>
      <c r="K269" s="32">
        <v>50</v>
      </c>
    </row>
    <row r="270" spans="1:11" x14ac:dyDescent="0.2">
      <c r="A270" s="11"/>
      <c r="B270" s="11"/>
      <c r="C270" s="11"/>
      <c r="D270" s="11"/>
      <c r="E270" s="11" t="s">
        <v>502</v>
      </c>
      <c r="F270" s="12">
        <v>42183</v>
      </c>
      <c r="G270" s="11" t="s">
        <v>419</v>
      </c>
      <c r="H270" s="11" t="s">
        <v>309</v>
      </c>
      <c r="I270" s="11" t="s">
        <v>215</v>
      </c>
      <c r="J270" s="11" t="s">
        <v>268</v>
      </c>
      <c r="K270" s="32">
        <v>25</v>
      </c>
    </row>
    <row r="271" spans="1:11" ht="13.5" thickBot="1" x14ac:dyDescent="0.25">
      <c r="A271" s="11"/>
      <c r="B271" s="11"/>
      <c r="C271" s="11"/>
      <c r="D271" s="11"/>
      <c r="E271" s="11" t="s">
        <v>502</v>
      </c>
      <c r="F271" s="12">
        <v>42185</v>
      </c>
      <c r="G271" s="11" t="s">
        <v>464</v>
      </c>
      <c r="H271" s="11" t="s">
        <v>465</v>
      </c>
      <c r="I271" s="11" t="s">
        <v>271</v>
      </c>
      <c r="J271" s="11" t="s">
        <v>272</v>
      </c>
      <c r="K271" s="32">
        <v>200</v>
      </c>
    </row>
    <row r="272" spans="1:11" ht="13.5" thickBot="1" x14ac:dyDescent="0.25">
      <c r="A272" s="11"/>
      <c r="B272" s="11"/>
      <c r="C272" s="11" t="s">
        <v>57</v>
      </c>
      <c r="D272" s="11"/>
      <c r="E272" s="11"/>
      <c r="F272" s="12"/>
      <c r="G272" s="11"/>
      <c r="H272" s="11"/>
      <c r="I272" s="11"/>
      <c r="J272" s="11"/>
      <c r="K272" s="45">
        <f>ROUND(SUM(K253:K271),5)</f>
        <v>1844</v>
      </c>
    </row>
    <row r="273" spans="1:11" ht="13.5" thickBot="1" x14ac:dyDescent="0.25">
      <c r="A273" s="11"/>
      <c r="B273" s="11" t="s">
        <v>202</v>
      </c>
      <c r="C273" s="11"/>
      <c r="D273" s="11"/>
      <c r="E273" s="11"/>
      <c r="F273" s="12"/>
      <c r="G273" s="11"/>
      <c r="H273" s="11"/>
      <c r="I273" s="11"/>
      <c r="J273" s="11"/>
      <c r="K273" s="44">
        <f>ROUND(K12+K28+K50+K77+K130+K133+K149+K169+K182+K203+K212+K216+K219+K242+K252+K272,5)</f>
        <v>32078.02</v>
      </c>
    </row>
    <row r="274" spans="1:11" x14ac:dyDescent="0.2">
      <c r="A274" s="11" t="s">
        <v>203</v>
      </c>
      <c r="B274" s="11"/>
      <c r="C274" s="11"/>
      <c r="D274" s="11"/>
      <c r="E274" s="11"/>
      <c r="F274" s="12"/>
      <c r="G274" s="11"/>
      <c r="H274" s="11"/>
      <c r="I274" s="11"/>
      <c r="J274" s="11"/>
      <c r="K274" s="32">
        <f>K273</f>
        <v>32078.02</v>
      </c>
    </row>
    <row r="275" spans="1:11" x14ac:dyDescent="0.2">
      <c r="A275" s="8" t="s">
        <v>204</v>
      </c>
      <c r="B275" s="8"/>
      <c r="C275" s="8"/>
      <c r="D275" s="8"/>
      <c r="E275" s="8"/>
      <c r="F275" s="9"/>
      <c r="G275" s="8"/>
      <c r="H275" s="8"/>
      <c r="I275" s="8"/>
      <c r="J275" s="8"/>
      <c r="K275" s="43"/>
    </row>
    <row r="276" spans="1:11" x14ac:dyDescent="0.2">
      <c r="A276" s="8"/>
      <c r="B276" s="8" t="s">
        <v>205</v>
      </c>
      <c r="C276" s="8"/>
      <c r="D276" s="8"/>
      <c r="E276" s="8"/>
      <c r="F276" s="9"/>
      <c r="G276" s="8"/>
      <c r="H276" s="8"/>
      <c r="I276" s="8"/>
      <c r="J276" s="8"/>
      <c r="K276" s="43"/>
    </row>
    <row r="277" spans="1:11" x14ac:dyDescent="0.2">
      <c r="A277" s="8"/>
      <c r="B277" s="8"/>
      <c r="C277" s="8" t="s">
        <v>206</v>
      </c>
      <c r="D277" s="8"/>
      <c r="E277" s="8"/>
      <c r="F277" s="9"/>
      <c r="G277" s="8"/>
      <c r="H277" s="8"/>
      <c r="I277" s="8"/>
      <c r="J277" s="8"/>
      <c r="K277" s="43"/>
    </row>
    <row r="278" spans="1:11" x14ac:dyDescent="0.2">
      <c r="A278" s="11"/>
      <c r="B278" s="11"/>
      <c r="C278" s="11"/>
      <c r="D278" s="11"/>
      <c r="E278" s="11" t="s">
        <v>504</v>
      </c>
      <c r="F278" s="12">
        <v>41896</v>
      </c>
      <c r="G278" s="11" t="s">
        <v>466</v>
      </c>
      <c r="H278" s="11"/>
      <c r="I278" s="11" t="s">
        <v>106</v>
      </c>
      <c r="J278" s="11"/>
      <c r="K278" s="32">
        <v>35</v>
      </c>
    </row>
    <row r="279" spans="1:11" ht="13.5" thickBot="1" x14ac:dyDescent="0.25">
      <c r="A279" s="11"/>
      <c r="B279" s="11"/>
      <c r="C279" s="11"/>
      <c r="D279" s="11"/>
      <c r="E279" s="11" t="s">
        <v>504</v>
      </c>
      <c r="F279" s="12">
        <v>41896</v>
      </c>
      <c r="G279" s="11" t="s">
        <v>467</v>
      </c>
      <c r="H279" s="11"/>
      <c r="I279" s="11" t="s">
        <v>108</v>
      </c>
      <c r="J279" s="11"/>
      <c r="K279" s="31">
        <v>53</v>
      </c>
    </row>
    <row r="280" spans="1:11" x14ac:dyDescent="0.2">
      <c r="A280" s="11"/>
      <c r="B280" s="11"/>
      <c r="C280" s="11" t="s">
        <v>107</v>
      </c>
      <c r="D280" s="11"/>
      <c r="E280" s="11"/>
      <c r="F280" s="12"/>
      <c r="G280" s="11"/>
      <c r="H280" s="11"/>
      <c r="I280" s="11"/>
      <c r="J280" s="11"/>
      <c r="K280" s="32">
        <f>ROUND(SUM(K277:K279),5)</f>
        <v>88</v>
      </c>
    </row>
    <row r="281" spans="1:11" x14ac:dyDescent="0.2">
      <c r="A281" s="8"/>
      <c r="B281" s="8"/>
      <c r="C281" s="8" t="s">
        <v>29</v>
      </c>
      <c r="D281" s="8"/>
      <c r="E281" s="8"/>
      <c r="F281" s="9"/>
      <c r="G281" s="8"/>
      <c r="H281" s="8"/>
      <c r="I281" s="8"/>
      <c r="J281" s="8"/>
      <c r="K281" s="43"/>
    </row>
    <row r="282" spans="1:11" ht="13.5" thickBot="1" x14ac:dyDescent="0.25">
      <c r="A282" s="15"/>
      <c r="B282" s="15"/>
      <c r="C282" s="15"/>
      <c r="D282" s="15"/>
      <c r="E282" s="11" t="s">
        <v>504</v>
      </c>
      <c r="F282" s="12">
        <v>41906</v>
      </c>
      <c r="G282" s="11" t="s">
        <v>468</v>
      </c>
      <c r="H282" s="11"/>
      <c r="I282" s="11" t="s">
        <v>104</v>
      </c>
      <c r="J282" s="11"/>
      <c r="K282" s="31">
        <v>4507.07</v>
      </c>
    </row>
    <row r="283" spans="1:11" x14ac:dyDescent="0.2">
      <c r="A283" s="11"/>
      <c r="B283" s="11"/>
      <c r="C283" s="11" t="s">
        <v>30</v>
      </c>
      <c r="D283" s="11"/>
      <c r="E283" s="11"/>
      <c r="F283" s="12"/>
      <c r="G283" s="11"/>
      <c r="H283" s="11"/>
      <c r="I283" s="11"/>
      <c r="J283" s="11"/>
      <c r="K283" s="32">
        <f>ROUND(SUM(K281:K282),5)</f>
        <v>4507.07</v>
      </c>
    </row>
    <row r="284" spans="1:11" x14ac:dyDescent="0.2">
      <c r="A284" s="8"/>
      <c r="B284" s="8"/>
      <c r="C284" s="8" t="s">
        <v>323</v>
      </c>
      <c r="D284" s="8"/>
      <c r="E284" s="8"/>
      <c r="F284" s="9"/>
      <c r="G284" s="8"/>
      <c r="H284" s="8"/>
      <c r="I284" s="8"/>
      <c r="J284" s="8"/>
      <c r="K284" s="43"/>
    </row>
    <row r="285" spans="1:11" ht="13.5" thickBot="1" x14ac:dyDescent="0.25">
      <c r="A285" s="15"/>
      <c r="B285" s="15"/>
      <c r="C285" s="15"/>
      <c r="D285" s="15"/>
      <c r="E285" s="11" t="s">
        <v>504</v>
      </c>
      <c r="F285" s="12">
        <v>42151</v>
      </c>
      <c r="G285" s="11" t="s">
        <v>469</v>
      </c>
      <c r="H285" s="11"/>
      <c r="I285" s="11" t="s">
        <v>104</v>
      </c>
      <c r="J285" s="11"/>
      <c r="K285" s="31">
        <v>2150</v>
      </c>
    </row>
    <row r="286" spans="1:11" x14ac:dyDescent="0.2">
      <c r="A286" s="11"/>
      <c r="B286" s="11"/>
      <c r="C286" s="11" t="s">
        <v>324</v>
      </c>
      <c r="D286" s="11"/>
      <c r="E286" s="11"/>
      <c r="F286" s="12"/>
      <c r="G286" s="11"/>
      <c r="H286" s="11"/>
      <c r="I286" s="11"/>
      <c r="J286" s="11"/>
      <c r="K286" s="32">
        <f>ROUND(SUM(K284:K285),5)</f>
        <v>2150</v>
      </c>
    </row>
    <row r="287" spans="1:11" x14ac:dyDescent="0.2">
      <c r="A287" s="8"/>
      <c r="B287" s="8"/>
      <c r="C287" s="8" t="s">
        <v>35</v>
      </c>
      <c r="D287" s="8"/>
      <c r="E287" s="8"/>
      <c r="F287" s="9"/>
      <c r="G287" s="8"/>
      <c r="H287" s="8"/>
      <c r="I287" s="8"/>
      <c r="J287" s="8"/>
      <c r="K287" s="43"/>
    </row>
    <row r="288" spans="1:11" x14ac:dyDescent="0.2">
      <c r="A288" s="11"/>
      <c r="B288" s="11"/>
      <c r="C288" s="11"/>
      <c r="D288" s="11"/>
      <c r="E288" s="11" t="s">
        <v>504</v>
      </c>
      <c r="F288" s="12">
        <v>41836</v>
      </c>
      <c r="G288" s="11" t="s">
        <v>470</v>
      </c>
      <c r="H288" s="11"/>
      <c r="I288" s="11" t="s">
        <v>119</v>
      </c>
      <c r="J288" s="11"/>
      <c r="K288" s="32">
        <v>50</v>
      </c>
    </row>
    <row r="289" spans="1:11" x14ac:dyDescent="0.2">
      <c r="A289" s="11"/>
      <c r="B289" s="11"/>
      <c r="C289" s="11"/>
      <c r="D289" s="11"/>
      <c r="E289" s="11" t="s">
        <v>504</v>
      </c>
      <c r="F289" s="12">
        <v>41836</v>
      </c>
      <c r="G289" s="11" t="s">
        <v>471</v>
      </c>
      <c r="H289" s="11"/>
      <c r="I289" s="11" t="s">
        <v>120</v>
      </c>
      <c r="J289" s="11"/>
      <c r="K289" s="32">
        <v>35</v>
      </c>
    </row>
    <row r="290" spans="1:11" ht="13.5" thickBot="1" x14ac:dyDescent="0.25">
      <c r="A290" s="11"/>
      <c r="B290" s="11"/>
      <c r="C290" s="11"/>
      <c r="D290" s="11"/>
      <c r="E290" s="11" t="s">
        <v>504</v>
      </c>
      <c r="F290" s="12">
        <v>41856</v>
      </c>
      <c r="G290" s="11" t="s">
        <v>472</v>
      </c>
      <c r="H290" s="11"/>
      <c r="I290" s="11" t="s">
        <v>96</v>
      </c>
      <c r="J290" s="11"/>
      <c r="K290" s="31">
        <v>900</v>
      </c>
    </row>
    <row r="291" spans="1:11" x14ac:dyDescent="0.2">
      <c r="A291" s="11"/>
      <c r="B291" s="11"/>
      <c r="C291" s="11" t="s">
        <v>36</v>
      </c>
      <c r="D291" s="11"/>
      <c r="E291" s="11"/>
      <c r="F291" s="12"/>
      <c r="G291" s="11"/>
      <c r="H291" s="11"/>
      <c r="I291" s="11"/>
      <c r="J291" s="11"/>
      <c r="K291" s="32">
        <f>ROUND(SUM(K287:K290),5)</f>
        <v>985</v>
      </c>
    </row>
    <row r="292" spans="1:11" x14ac:dyDescent="0.2">
      <c r="A292" s="8"/>
      <c r="B292" s="8"/>
      <c r="C292" s="8" t="s">
        <v>121</v>
      </c>
      <c r="D292" s="8"/>
      <c r="E292" s="8"/>
      <c r="F292" s="9"/>
      <c r="G292" s="8"/>
      <c r="H292" s="8"/>
      <c r="I292" s="8"/>
      <c r="J292" s="8"/>
      <c r="K292" s="43"/>
    </row>
    <row r="293" spans="1:11" ht="13.5" thickBot="1" x14ac:dyDescent="0.25">
      <c r="A293" s="15"/>
      <c r="B293" s="15"/>
      <c r="C293" s="15"/>
      <c r="D293" s="15"/>
      <c r="E293" s="11" t="s">
        <v>504</v>
      </c>
      <c r="F293" s="12">
        <v>41856</v>
      </c>
      <c r="G293" s="11" t="s">
        <v>473</v>
      </c>
      <c r="H293" s="11"/>
      <c r="I293" s="11" t="s">
        <v>3</v>
      </c>
      <c r="J293" s="11"/>
      <c r="K293" s="31">
        <v>3000</v>
      </c>
    </row>
    <row r="294" spans="1:11" x14ac:dyDescent="0.2">
      <c r="A294" s="11"/>
      <c r="B294" s="11"/>
      <c r="C294" s="11" t="s">
        <v>122</v>
      </c>
      <c r="D294" s="11"/>
      <c r="E294" s="11"/>
      <c r="F294" s="12"/>
      <c r="G294" s="11"/>
      <c r="H294" s="11"/>
      <c r="I294" s="11"/>
      <c r="J294" s="11"/>
      <c r="K294" s="32">
        <f>ROUND(SUM(K292:K293),5)</f>
        <v>3000</v>
      </c>
    </row>
    <row r="295" spans="1:11" x14ac:dyDescent="0.2">
      <c r="A295" s="8"/>
      <c r="B295" s="8"/>
      <c r="C295" s="8" t="s">
        <v>207</v>
      </c>
      <c r="D295" s="8"/>
      <c r="E295" s="8"/>
      <c r="F295" s="9"/>
      <c r="G295" s="8"/>
      <c r="H295" s="8"/>
      <c r="I295" s="8"/>
      <c r="J295" s="8"/>
      <c r="K295" s="43"/>
    </row>
    <row r="296" spans="1:11" x14ac:dyDescent="0.2">
      <c r="A296" s="11"/>
      <c r="B296" s="11"/>
      <c r="C296" s="11"/>
      <c r="D296" s="11"/>
      <c r="E296" s="11" t="s">
        <v>504</v>
      </c>
      <c r="F296" s="12">
        <v>41987</v>
      </c>
      <c r="G296" s="11" t="s">
        <v>474</v>
      </c>
      <c r="H296" s="11"/>
      <c r="I296" s="11" t="s">
        <v>66</v>
      </c>
      <c r="J296" s="11"/>
      <c r="K296" s="32">
        <v>1000</v>
      </c>
    </row>
    <row r="297" spans="1:11" x14ac:dyDescent="0.2">
      <c r="A297" s="11"/>
      <c r="B297" s="11"/>
      <c r="C297" s="11"/>
      <c r="D297" s="11"/>
      <c r="E297" s="11" t="s">
        <v>504</v>
      </c>
      <c r="F297" s="12">
        <v>42015</v>
      </c>
      <c r="G297" s="11" t="s">
        <v>475</v>
      </c>
      <c r="H297" s="11"/>
      <c r="I297" s="11" t="s">
        <v>66</v>
      </c>
      <c r="J297" s="11"/>
      <c r="K297" s="32">
        <v>250</v>
      </c>
    </row>
    <row r="298" spans="1:11" x14ac:dyDescent="0.2">
      <c r="A298" s="11"/>
      <c r="B298" s="11"/>
      <c r="C298" s="11"/>
      <c r="D298" s="11"/>
      <c r="E298" s="11" t="s">
        <v>504</v>
      </c>
      <c r="F298" s="12">
        <v>42015</v>
      </c>
      <c r="G298" s="11" t="s">
        <v>476</v>
      </c>
      <c r="H298" s="11"/>
      <c r="I298" s="11" t="s">
        <v>66</v>
      </c>
      <c r="J298" s="11"/>
      <c r="K298" s="32">
        <v>75</v>
      </c>
    </row>
    <row r="299" spans="1:11" x14ac:dyDescent="0.2">
      <c r="A299" s="11"/>
      <c r="B299" s="11"/>
      <c r="C299" s="11"/>
      <c r="D299" s="11"/>
      <c r="E299" s="11" t="s">
        <v>504</v>
      </c>
      <c r="F299" s="12">
        <v>42151</v>
      </c>
      <c r="G299" s="11" t="s">
        <v>477</v>
      </c>
      <c r="H299" s="11"/>
      <c r="I299" s="11" t="s">
        <v>66</v>
      </c>
      <c r="J299" s="11"/>
      <c r="K299" s="32">
        <v>545</v>
      </c>
    </row>
    <row r="300" spans="1:11" x14ac:dyDescent="0.2">
      <c r="A300" s="11"/>
      <c r="B300" s="11"/>
      <c r="C300" s="11"/>
      <c r="D300" s="11"/>
      <c r="E300" s="11" t="s">
        <v>504</v>
      </c>
      <c r="F300" s="12">
        <v>42151</v>
      </c>
      <c r="G300" s="11" t="s">
        <v>478</v>
      </c>
      <c r="H300" s="11"/>
      <c r="I300" s="11" t="s">
        <v>66</v>
      </c>
      <c r="J300" s="11"/>
      <c r="K300" s="32">
        <v>100</v>
      </c>
    </row>
    <row r="301" spans="1:11" x14ac:dyDescent="0.2">
      <c r="A301" s="11"/>
      <c r="B301" s="11"/>
      <c r="C301" s="11"/>
      <c r="D301" s="11"/>
      <c r="E301" s="11" t="s">
        <v>504</v>
      </c>
      <c r="F301" s="12">
        <v>42183</v>
      </c>
      <c r="G301" s="11" t="s">
        <v>479</v>
      </c>
      <c r="H301" s="11"/>
      <c r="I301" s="11" t="s">
        <v>66</v>
      </c>
      <c r="J301" s="11"/>
      <c r="K301" s="32">
        <v>100</v>
      </c>
    </row>
    <row r="302" spans="1:11" ht="13.5" thickBot="1" x14ac:dyDescent="0.25">
      <c r="A302" s="11"/>
      <c r="B302" s="11"/>
      <c r="C302" s="11"/>
      <c r="D302" s="11"/>
      <c r="E302" s="11" t="s">
        <v>504</v>
      </c>
      <c r="F302" s="12">
        <v>42183</v>
      </c>
      <c r="G302" s="11" t="s">
        <v>480</v>
      </c>
      <c r="H302" s="11"/>
      <c r="I302" s="11" t="s">
        <v>66</v>
      </c>
      <c r="J302" s="11"/>
      <c r="K302" s="31">
        <v>250</v>
      </c>
    </row>
    <row r="303" spans="1:11" x14ac:dyDescent="0.2">
      <c r="A303" s="11"/>
      <c r="B303" s="11"/>
      <c r="C303" s="11" t="s">
        <v>208</v>
      </c>
      <c r="D303" s="11"/>
      <c r="E303" s="11"/>
      <c r="F303" s="12"/>
      <c r="G303" s="11"/>
      <c r="H303" s="11"/>
      <c r="I303" s="11"/>
      <c r="J303" s="11"/>
      <c r="K303" s="32">
        <f>ROUND(SUM(K295:K302),5)</f>
        <v>2320</v>
      </c>
    </row>
    <row r="304" spans="1:11" x14ac:dyDescent="0.2">
      <c r="A304" s="8"/>
      <c r="B304" s="8"/>
      <c r="C304" s="8" t="s">
        <v>109</v>
      </c>
      <c r="D304" s="8"/>
      <c r="E304" s="8"/>
      <c r="F304" s="9"/>
      <c r="G304" s="8"/>
      <c r="H304" s="8"/>
      <c r="I304" s="8"/>
      <c r="J304" s="8"/>
      <c r="K304" s="43"/>
    </row>
    <row r="305" spans="1:11" x14ac:dyDescent="0.2">
      <c r="A305" s="11"/>
      <c r="B305" s="11"/>
      <c r="C305" s="11"/>
      <c r="D305" s="11"/>
      <c r="E305" s="11" t="s">
        <v>504</v>
      </c>
      <c r="F305" s="12">
        <v>41885</v>
      </c>
      <c r="G305" s="11" t="s">
        <v>481</v>
      </c>
      <c r="H305" s="11"/>
      <c r="I305" s="11" t="s">
        <v>110</v>
      </c>
      <c r="J305" s="11"/>
      <c r="K305" s="32">
        <v>83.07</v>
      </c>
    </row>
    <row r="306" spans="1:11" x14ac:dyDescent="0.2">
      <c r="A306" s="11"/>
      <c r="B306" s="11"/>
      <c r="C306" s="11"/>
      <c r="D306" s="11"/>
      <c r="E306" s="11" t="s">
        <v>504</v>
      </c>
      <c r="F306" s="12">
        <v>42151</v>
      </c>
      <c r="G306" s="11" t="s">
        <v>482</v>
      </c>
      <c r="H306" s="11"/>
      <c r="I306" s="11" t="s">
        <v>325</v>
      </c>
      <c r="J306" s="11"/>
      <c r="K306" s="32">
        <v>2275</v>
      </c>
    </row>
    <row r="307" spans="1:11" x14ac:dyDescent="0.2">
      <c r="A307" s="11"/>
      <c r="B307" s="11"/>
      <c r="C307" s="11"/>
      <c r="D307" s="11"/>
      <c r="E307" s="11" t="s">
        <v>504</v>
      </c>
      <c r="F307" s="12">
        <v>42183</v>
      </c>
      <c r="G307" s="11" t="s">
        <v>483</v>
      </c>
      <c r="H307" s="11"/>
      <c r="I307" s="11" t="s">
        <v>325</v>
      </c>
      <c r="J307" s="11"/>
      <c r="K307" s="32">
        <v>250</v>
      </c>
    </row>
    <row r="308" spans="1:11" ht="13.5" thickBot="1" x14ac:dyDescent="0.25">
      <c r="A308" s="11"/>
      <c r="B308" s="11"/>
      <c r="C308" s="11"/>
      <c r="D308" s="11"/>
      <c r="E308" s="11" t="s">
        <v>504</v>
      </c>
      <c r="F308" s="12">
        <v>42183</v>
      </c>
      <c r="G308" s="11" t="s">
        <v>483</v>
      </c>
      <c r="H308" s="11"/>
      <c r="I308" s="11" t="s">
        <v>325</v>
      </c>
      <c r="J308" s="11"/>
      <c r="K308" s="31">
        <v>100</v>
      </c>
    </row>
    <row r="309" spans="1:11" x14ac:dyDescent="0.2">
      <c r="A309" s="11"/>
      <c r="B309" s="11"/>
      <c r="C309" s="11" t="s">
        <v>97</v>
      </c>
      <c r="D309" s="11"/>
      <c r="E309" s="11"/>
      <c r="F309" s="12"/>
      <c r="G309" s="11"/>
      <c r="H309" s="11"/>
      <c r="I309" s="11"/>
      <c r="J309" s="11"/>
      <c r="K309" s="32">
        <f>ROUND(SUM(K304:K308),5)</f>
        <v>2708.07</v>
      </c>
    </row>
    <row r="310" spans="1:11" x14ac:dyDescent="0.2">
      <c r="A310" s="8"/>
      <c r="B310" s="8"/>
      <c r="C310" s="8" t="s">
        <v>326</v>
      </c>
      <c r="D310" s="8"/>
      <c r="E310" s="8"/>
      <c r="F310" s="9"/>
      <c r="G310" s="8"/>
      <c r="H310" s="8"/>
      <c r="I310" s="8"/>
      <c r="J310" s="8"/>
      <c r="K310" s="43"/>
    </row>
    <row r="311" spans="1:11" x14ac:dyDescent="0.2">
      <c r="A311" s="11"/>
      <c r="B311" s="11"/>
      <c r="C311" s="11"/>
      <c r="D311" s="11"/>
      <c r="E311" s="11" t="s">
        <v>504</v>
      </c>
      <c r="F311" s="12">
        <v>42151</v>
      </c>
      <c r="G311" s="11" t="s">
        <v>484</v>
      </c>
      <c r="H311" s="11"/>
      <c r="I311" s="11" t="s">
        <v>327</v>
      </c>
      <c r="J311" s="11"/>
      <c r="K311" s="32">
        <v>905</v>
      </c>
    </row>
    <row r="312" spans="1:11" ht="13.5" thickBot="1" x14ac:dyDescent="0.25">
      <c r="A312" s="11"/>
      <c r="B312" s="11"/>
      <c r="C312" s="11"/>
      <c r="D312" s="11"/>
      <c r="E312" s="11" t="s">
        <v>504</v>
      </c>
      <c r="F312" s="12">
        <v>42183</v>
      </c>
      <c r="G312" s="11" t="s">
        <v>485</v>
      </c>
      <c r="H312" s="11"/>
      <c r="I312" s="11" t="s">
        <v>327</v>
      </c>
      <c r="J312" s="11"/>
      <c r="K312" s="31">
        <v>250</v>
      </c>
    </row>
    <row r="313" spans="1:11" x14ac:dyDescent="0.2">
      <c r="A313" s="11"/>
      <c r="B313" s="11"/>
      <c r="C313" s="11" t="s">
        <v>328</v>
      </c>
      <c r="D313" s="11"/>
      <c r="E313" s="11"/>
      <c r="F313" s="12"/>
      <c r="G313" s="11"/>
      <c r="H313" s="11"/>
      <c r="I313" s="11"/>
      <c r="J313" s="11"/>
      <c r="K313" s="32">
        <f>ROUND(SUM(K310:K312),5)</f>
        <v>1155</v>
      </c>
    </row>
    <row r="314" spans="1:11" x14ac:dyDescent="0.2">
      <c r="A314" s="8"/>
      <c r="B314" s="8"/>
      <c r="C314" s="8" t="s">
        <v>329</v>
      </c>
      <c r="D314" s="8"/>
      <c r="E314" s="8"/>
      <c r="F314" s="9"/>
      <c r="G314" s="8"/>
      <c r="H314" s="8"/>
      <c r="I314" s="8"/>
      <c r="J314" s="8"/>
      <c r="K314" s="43"/>
    </row>
    <row r="315" spans="1:11" ht="13.5" thickBot="1" x14ac:dyDescent="0.25">
      <c r="A315" s="15"/>
      <c r="B315" s="15"/>
      <c r="C315" s="15"/>
      <c r="D315" s="15"/>
      <c r="E315" s="11" t="s">
        <v>504</v>
      </c>
      <c r="F315" s="12">
        <v>42151</v>
      </c>
      <c r="G315" s="11" t="s">
        <v>486</v>
      </c>
      <c r="H315" s="11"/>
      <c r="I315" s="11" t="s">
        <v>330</v>
      </c>
      <c r="J315" s="11"/>
      <c r="K315" s="31">
        <v>3200</v>
      </c>
    </row>
    <row r="316" spans="1:11" x14ac:dyDescent="0.2">
      <c r="A316" s="11"/>
      <c r="B316" s="11"/>
      <c r="C316" s="11" t="s">
        <v>331</v>
      </c>
      <c r="D316" s="11"/>
      <c r="E316" s="11"/>
      <c r="F316" s="12"/>
      <c r="G316" s="11"/>
      <c r="H316" s="11"/>
      <c r="I316" s="11"/>
      <c r="J316" s="11"/>
      <c r="K316" s="32">
        <f>ROUND(SUM(K314:K315),5)</f>
        <v>3200</v>
      </c>
    </row>
    <row r="317" spans="1:11" x14ac:dyDescent="0.2">
      <c r="A317" s="8"/>
      <c r="B317" s="8"/>
      <c r="C317" s="8" t="s">
        <v>332</v>
      </c>
      <c r="D317" s="8"/>
      <c r="E317" s="8"/>
      <c r="F317" s="9"/>
      <c r="G317" s="8"/>
      <c r="H317" s="8"/>
      <c r="I317" s="8"/>
      <c r="J317" s="8"/>
      <c r="K317" s="43"/>
    </row>
    <row r="318" spans="1:11" x14ac:dyDescent="0.2">
      <c r="A318" s="11"/>
      <c r="B318" s="11"/>
      <c r="C318" s="11"/>
      <c r="D318" s="11"/>
      <c r="E318" s="11" t="s">
        <v>504</v>
      </c>
      <c r="F318" s="12">
        <v>42151</v>
      </c>
      <c r="G318" s="11" t="s">
        <v>487</v>
      </c>
      <c r="H318" s="11"/>
      <c r="I318" s="11" t="s">
        <v>3</v>
      </c>
      <c r="J318" s="11"/>
      <c r="K318" s="32">
        <v>1550</v>
      </c>
    </row>
    <row r="319" spans="1:11" x14ac:dyDescent="0.2">
      <c r="A319" s="11"/>
      <c r="B319" s="11"/>
      <c r="C319" s="11"/>
      <c r="D319" s="11"/>
      <c r="E319" s="11" t="s">
        <v>504</v>
      </c>
      <c r="F319" s="12">
        <v>42183</v>
      </c>
      <c r="G319" s="11" t="s">
        <v>488</v>
      </c>
      <c r="H319" s="11"/>
      <c r="I319" s="11" t="s">
        <v>489</v>
      </c>
      <c r="J319" s="11"/>
      <c r="K319" s="32">
        <v>1200</v>
      </c>
    </row>
    <row r="320" spans="1:11" ht="13.5" thickBot="1" x14ac:dyDescent="0.25">
      <c r="A320" s="11"/>
      <c r="B320" s="11"/>
      <c r="C320" s="11"/>
      <c r="D320" s="11"/>
      <c r="E320" s="11" t="s">
        <v>504</v>
      </c>
      <c r="F320" s="12">
        <v>42183</v>
      </c>
      <c r="G320" s="11" t="s">
        <v>490</v>
      </c>
      <c r="H320" s="11"/>
      <c r="I320" s="11" t="s">
        <v>3</v>
      </c>
      <c r="J320" s="11"/>
      <c r="K320" s="31">
        <v>350</v>
      </c>
    </row>
    <row r="321" spans="1:11" x14ac:dyDescent="0.2">
      <c r="A321" s="11"/>
      <c r="B321" s="11"/>
      <c r="C321" s="11" t="s">
        <v>333</v>
      </c>
      <c r="D321" s="11"/>
      <c r="E321" s="11"/>
      <c r="F321" s="12"/>
      <c r="G321" s="11"/>
      <c r="H321" s="11"/>
      <c r="I321" s="11"/>
      <c r="J321" s="11"/>
      <c r="K321" s="32">
        <f>ROUND(SUM(K317:K320),5)</f>
        <v>3100</v>
      </c>
    </row>
    <row r="322" spans="1:11" x14ac:dyDescent="0.2">
      <c r="A322" s="8"/>
      <c r="B322" s="8"/>
      <c r="C322" s="8" t="s">
        <v>334</v>
      </c>
      <c r="D322" s="8"/>
      <c r="E322" s="8"/>
      <c r="F322" s="9"/>
      <c r="G322" s="8"/>
      <c r="H322" s="8"/>
      <c r="I322" s="8"/>
      <c r="J322" s="8"/>
      <c r="K322" s="43"/>
    </row>
    <row r="323" spans="1:11" ht="13.5" thickBot="1" x14ac:dyDescent="0.25">
      <c r="A323" s="15"/>
      <c r="B323" s="15"/>
      <c r="C323" s="15"/>
      <c r="D323" s="15"/>
      <c r="E323" s="11" t="s">
        <v>504</v>
      </c>
      <c r="F323" s="12">
        <v>42151</v>
      </c>
      <c r="G323" s="11" t="s">
        <v>491</v>
      </c>
      <c r="H323" s="11"/>
      <c r="I323" s="11" t="s">
        <v>17</v>
      </c>
      <c r="J323" s="11"/>
      <c r="K323" s="31">
        <v>800</v>
      </c>
    </row>
    <row r="324" spans="1:11" x14ac:dyDescent="0.2">
      <c r="A324" s="11"/>
      <c r="B324" s="11"/>
      <c r="C324" s="11" t="s">
        <v>335</v>
      </c>
      <c r="D324" s="11"/>
      <c r="E324" s="11"/>
      <c r="F324" s="12"/>
      <c r="G324" s="11"/>
      <c r="H324" s="11"/>
      <c r="I324" s="11"/>
      <c r="J324" s="11"/>
      <c r="K324" s="32">
        <f>ROUND(SUM(K322:K323),5)</f>
        <v>800</v>
      </c>
    </row>
    <row r="325" spans="1:11" x14ac:dyDescent="0.2">
      <c r="A325" s="8"/>
      <c r="B325" s="8"/>
      <c r="C325" s="8" t="s">
        <v>209</v>
      </c>
      <c r="D325" s="8"/>
      <c r="E325" s="8"/>
      <c r="F325" s="9"/>
      <c r="G325" s="8"/>
      <c r="H325" s="8"/>
      <c r="I325" s="8"/>
      <c r="J325" s="8"/>
      <c r="K325" s="43"/>
    </row>
    <row r="326" spans="1:11" ht="13.5" thickBot="1" x14ac:dyDescent="0.25">
      <c r="A326" s="15"/>
      <c r="B326" s="15"/>
      <c r="C326" s="15"/>
      <c r="D326" s="15"/>
      <c r="E326" s="11" t="s">
        <v>504</v>
      </c>
      <c r="F326" s="12">
        <v>41992</v>
      </c>
      <c r="G326" s="11" t="s">
        <v>492</v>
      </c>
      <c r="H326" s="11"/>
      <c r="I326" s="11" t="s">
        <v>16</v>
      </c>
      <c r="J326" s="11"/>
      <c r="K326" s="31">
        <v>500</v>
      </c>
    </row>
    <row r="327" spans="1:11" x14ac:dyDescent="0.2">
      <c r="A327" s="11"/>
      <c r="B327" s="11"/>
      <c r="C327" s="11" t="s">
        <v>210</v>
      </c>
      <c r="D327" s="11"/>
      <c r="E327" s="11"/>
      <c r="F327" s="12"/>
      <c r="G327" s="11"/>
      <c r="H327" s="11"/>
      <c r="I327" s="11"/>
      <c r="J327" s="11"/>
      <c r="K327" s="32">
        <f>ROUND(SUM(K325:K326),5)</f>
        <v>500</v>
      </c>
    </row>
    <row r="328" spans="1:11" x14ac:dyDescent="0.2">
      <c r="A328" s="8"/>
      <c r="B328" s="8"/>
      <c r="C328" s="8" t="s">
        <v>41</v>
      </c>
      <c r="D328" s="8"/>
      <c r="E328" s="8"/>
      <c r="F328" s="9"/>
      <c r="G328" s="8"/>
      <c r="H328" s="8"/>
      <c r="I328" s="8"/>
      <c r="J328" s="8"/>
      <c r="K328" s="43"/>
    </row>
    <row r="329" spans="1:11" x14ac:dyDescent="0.2">
      <c r="A329" s="11"/>
      <c r="B329" s="11"/>
      <c r="C329" s="11"/>
      <c r="D329" s="11"/>
      <c r="E329" s="11" t="s">
        <v>504</v>
      </c>
      <c r="F329" s="12">
        <v>41856</v>
      </c>
      <c r="G329" s="11" t="s">
        <v>493</v>
      </c>
      <c r="H329" s="11"/>
      <c r="I329" s="11" t="s">
        <v>112</v>
      </c>
      <c r="J329" s="11"/>
      <c r="K329" s="32">
        <v>200</v>
      </c>
    </row>
    <row r="330" spans="1:11" x14ac:dyDescent="0.2">
      <c r="A330" s="11"/>
      <c r="B330" s="11"/>
      <c r="C330" s="11"/>
      <c r="D330" s="11"/>
      <c r="E330" s="11" t="s">
        <v>504</v>
      </c>
      <c r="F330" s="12">
        <v>41864</v>
      </c>
      <c r="G330" s="11" t="s">
        <v>494</v>
      </c>
      <c r="H330" s="11"/>
      <c r="I330" s="11" t="s">
        <v>42</v>
      </c>
      <c r="J330" s="11"/>
      <c r="K330" s="32">
        <v>150</v>
      </c>
    </row>
    <row r="331" spans="1:11" x14ac:dyDescent="0.2">
      <c r="A331" s="11"/>
      <c r="B331" s="11"/>
      <c r="C331" s="11"/>
      <c r="D331" s="11"/>
      <c r="E331" s="11" t="s">
        <v>504</v>
      </c>
      <c r="F331" s="12">
        <v>41864</v>
      </c>
      <c r="G331" s="11" t="s">
        <v>495</v>
      </c>
      <c r="H331" s="11"/>
      <c r="I331" s="11" t="s">
        <v>113</v>
      </c>
      <c r="J331" s="11"/>
      <c r="K331" s="32">
        <v>150</v>
      </c>
    </row>
    <row r="332" spans="1:11" x14ac:dyDescent="0.2">
      <c r="A332" s="11"/>
      <c r="B332" s="11"/>
      <c r="C332" s="11"/>
      <c r="D332" s="11"/>
      <c r="E332" s="11" t="s">
        <v>504</v>
      </c>
      <c r="F332" s="12">
        <v>41864</v>
      </c>
      <c r="G332" s="11" t="s">
        <v>496</v>
      </c>
      <c r="H332" s="11"/>
      <c r="I332" s="11" t="s">
        <v>114</v>
      </c>
      <c r="J332" s="11"/>
      <c r="K332" s="32">
        <v>150</v>
      </c>
    </row>
    <row r="333" spans="1:11" x14ac:dyDescent="0.2">
      <c r="A333" s="11"/>
      <c r="B333" s="11"/>
      <c r="C333" s="11"/>
      <c r="D333" s="11"/>
      <c r="E333" s="11" t="s">
        <v>504</v>
      </c>
      <c r="F333" s="12">
        <v>42039</v>
      </c>
      <c r="G333" s="11" t="s">
        <v>497</v>
      </c>
      <c r="H333" s="11"/>
      <c r="I333" s="11" t="s">
        <v>231</v>
      </c>
      <c r="J333" s="11"/>
      <c r="K333" s="32">
        <v>1000</v>
      </c>
    </row>
    <row r="334" spans="1:11" x14ac:dyDescent="0.2">
      <c r="A334" s="11"/>
      <c r="B334" s="11"/>
      <c r="C334" s="11"/>
      <c r="D334" s="11"/>
      <c r="E334" s="11" t="s">
        <v>504</v>
      </c>
      <c r="F334" s="12">
        <v>42039</v>
      </c>
      <c r="G334" s="11" t="s">
        <v>498</v>
      </c>
      <c r="H334" s="11"/>
      <c r="I334" s="11" t="s">
        <v>232</v>
      </c>
      <c r="J334" s="11"/>
      <c r="K334" s="32">
        <v>1000</v>
      </c>
    </row>
    <row r="335" spans="1:11" x14ac:dyDescent="0.2">
      <c r="A335" s="11"/>
      <c r="B335" s="11"/>
      <c r="C335" s="11"/>
      <c r="D335" s="11"/>
      <c r="E335" s="11" t="s">
        <v>504</v>
      </c>
      <c r="F335" s="12">
        <v>42039</v>
      </c>
      <c r="G335" s="11" t="s">
        <v>499</v>
      </c>
      <c r="H335" s="11"/>
      <c r="I335" s="11" t="s">
        <v>233</v>
      </c>
      <c r="J335" s="11"/>
      <c r="K335" s="32">
        <v>1000</v>
      </c>
    </row>
    <row r="336" spans="1:11" x14ac:dyDescent="0.2">
      <c r="A336" s="11"/>
      <c r="B336" s="11"/>
      <c r="C336" s="11"/>
      <c r="D336" s="11"/>
      <c r="E336" s="11" t="s">
        <v>504</v>
      </c>
      <c r="F336" s="12">
        <v>42039</v>
      </c>
      <c r="G336" s="11" t="s">
        <v>500</v>
      </c>
      <c r="H336" s="11"/>
      <c r="I336" s="11" t="s">
        <v>234</v>
      </c>
      <c r="J336" s="11"/>
      <c r="K336" s="32">
        <v>1000</v>
      </c>
    </row>
    <row r="337" spans="1:11" ht="13.5" thickBot="1" x14ac:dyDescent="0.25">
      <c r="A337" s="11"/>
      <c r="B337" s="11"/>
      <c r="C337" s="11"/>
      <c r="D337" s="11"/>
      <c r="E337" s="11" t="s">
        <v>504</v>
      </c>
      <c r="F337" s="12">
        <v>42160</v>
      </c>
      <c r="G337" s="11" t="s">
        <v>501</v>
      </c>
      <c r="H337" s="11"/>
      <c r="I337" s="11" t="s">
        <v>3</v>
      </c>
      <c r="J337" s="11"/>
      <c r="K337" s="32">
        <v>1325</v>
      </c>
    </row>
    <row r="338" spans="1:11" ht="13.5" thickBot="1" x14ac:dyDescent="0.25">
      <c r="A338" s="11"/>
      <c r="B338" s="11"/>
      <c r="C338" s="11" t="s">
        <v>43</v>
      </c>
      <c r="D338" s="11"/>
      <c r="E338" s="11"/>
      <c r="F338" s="12"/>
      <c r="G338" s="11"/>
      <c r="H338" s="11"/>
      <c r="I338" s="11"/>
      <c r="J338" s="11"/>
      <c r="K338" s="45">
        <f>ROUND(SUM(K328:K337),5)</f>
        <v>5975</v>
      </c>
    </row>
    <row r="339" spans="1:11" ht="13.5" thickBot="1" x14ac:dyDescent="0.25">
      <c r="A339" s="11"/>
      <c r="B339" s="11" t="s">
        <v>84</v>
      </c>
      <c r="C339" s="11"/>
      <c r="D339" s="11"/>
      <c r="E339" s="11"/>
      <c r="F339" s="12"/>
      <c r="G339" s="11"/>
      <c r="H339" s="11"/>
      <c r="I339" s="11"/>
      <c r="J339" s="11"/>
      <c r="K339" s="45">
        <f>ROUND(K280+K283+K286+K291+K294+K303+K309+K313+K316+K321+K324+K327+K338,5)</f>
        <v>30488.14</v>
      </c>
    </row>
    <row r="340" spans="1:11" ht="13.5" thickBot="1" x14ac:dyDescent="0.25">
      <c r="A340" s="11" t="s">
        <v>213</v>
      </c>
      <c r="B340" s="11"/>
      <c r="C340" s="11"/>
      <c r="D340" s="11"/>
      <c r="E340" s="11"/>
      <c r="F340" s="12"/>
      <c r="G340" s="11"/>
      <c r="H340" s="11"/>
      <c r="I340" s="11"/>
      <c r="J340" s="11"/>
      <c r="K340" s="45">
        <f>K339</f>
        <v>30488.14</v>
      </c>
    </row>
    <row r="341" spans="1:11" ht="13.5" thickBot="1" x14ac:dyDescent="0.25">
      <c r="A341" s="11" t="s">
        <v>211</v>
      </c>
      <c r="B341" s="11"/>
      <c r="C341" s="11"/>
      <c r="D341" s="11"/>
      <c r="E341" s="11"/>
      <c r="F341" s="12"/>
      <c r="G341" s="11"/>
      <c r="H341" s="11"/>
      <c r="I341" s="11"/>
      <c r="J341" s="11"/>
      <c r="K341" s="45">
        <f>ROUND(K274-K340,5)</f>
        <v>1589.88</v>
      </c>
    </row>
    <row r="342" spans="1:11" ht="13.5" thickBot="1" x14ac:dyDescent="0.25">
      <c r="A342" s="8" t="s">
        <v>505</v>
      </c>
      <c r="B342" s="8"/>
      <c r="C342" s="8"/>
      <c r="D342" s="8"/>
      <c r="E342" s="8"/>
      <c r="F342" s="9"/>
      <c r="G342" s="8"/>
      <c r="H342" s="8"/>
      <c r="I342" s="8"/>
      <c r="J342" s="8"/>
      <c r="K342" s="46">
        <f>K341</f>
        <v>1589.88</v>
      </c>
    </row>
    <row r="343" spans="1:11" ht="13.5" thickTop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workbookViewId="0">
      <selection sqref="A1:G8"/>
    </sheetView>
  </sheetViews>
  <sheetFormatPr defaultRowHeight="12.75" x14ac:dyDescent="0.2"/>
  <cols>
    <col min="1" max="1" width="9.140625" customWidth="1"/>
    <col min="2" max="2" width="24.42578125" customWidth="1"/>
    <col min="3" max="3" width="19.42578125" customWidth="1"/>
    <col min="4" max="4" width="21.140625" customWidth="1"/>
    <col min="5" max="5" width="18.140625" customWidth="1"/>
    <col min="6" max="7" width="19.85546875" customWidth="1"/>
  </cols>
  <sheetData>
    <row r="1" spans="1:7" x14ac:dyDescent="0.2">
      <c r="A1" s="1" t="s">
        <v>8</v>
      </c>
      <c r="B1" s="2" t="s">
        <v>9</v>
      </c>
      <c r="C1" s="2" t="s">
        <v>9</v>
      </c>
      <c r="D1" s="48" t="s">
        <v>9</v>
      </c>
      <c r="E1" s="2" t="s">
        <v>510</v>
      </c>
      <c r="F1" s="2" t="s">
        <v>510</v>
      </c>
      <c r="G1" s="48" t="s">
        <v>510</v>
      </c>
    </row>
    <row r="2" spans="1:7" x14ac:dyDescent="0.2">
      <c r="A2" s="1"/>
      <c r="B2" s="23" t="s">
        <v>511</v>
      </c>
      <c r="C2" s="23" t="s">
        <v>512</v>
      </c>
      <c r="D2" s="49" t="s">
        <v>18</v>
      </c>
      <c r="E2" s="23" t="s">
        <v>514</v>
      </c>
      <c r="F2" s="23" t="s">
        <v>513</v>
      </c>
      <c r="G2" s="49" t="s">
        <v>512</v>
      </c>
    </row>
    <row r="4" spans="1:7" x14ac:dyDescent="0.2">
      <c r="A4" s="1"/>
      <c r="B4" s="1"/>
      <c r="C4" s="5"/>
      <c r="D4" s="4"/>
      <c r="E4" s="4"/>
      <c r="F4" s="4"/>
      <c r="G4" s="4"/>
    </row>
    <row r="5" spans="1:7" x14ac:dyDescent="0.2">
      <c r="A5" s="19" t="str">
        <f>Sheet1!A24</f>
        <v>Previous Balance</v>
      </c>
      <c r="B5" s="4" t="e">
        <f>Sheet1!#REF!</f>
        <v>#REF!</v>
      </c>
      <c r="C5" s="5" t="e">
        <f>Sheet1!#REF!</f>
        <v>#REF!</v>
      </c>
      <c r="D5" s="4" t="e">
        <f>Sheet1!#REF!</f>
        <v>#REF!</v>
      </c>
      <c r="E5" s="4" t="e">
        <f>Sheet1!#REF!</f>
        <v>#REF!</v>
      </c>
      <c r="F5" s="50" t="e">
        <f>Sheet1!#REF!</f>
        <v>#REF!</v>
      </c>
      <c r="G5" s="52" t="e">
        <f>Sheet1!#REF!</f>
        <v>#REF!</v>
      </c>
    </row>
    <row r="6" spans="1:7" x14ac:dyDescent="0.2">
      <c r="A6" s="19" t="str">
        <f>Sheet1!A25</f>
        <v>Donations</v>
      </c>
      <c r="B6" s="5" t="e">
        <f>Sheet1!#REF!</f>
        <v>#REF!</v>
      </c>
      <c r="C6" s="5" t="e">
        <f>Sheet1!#REF!</f>
        <v>#REF!</v>
      </c>
      <c r="D6" s="4" t="e">
        <f>Sheet1!#REF!</f>
        <v>#REF!</v>
      </c>
      <c r="E6" s="4" t="e">
        <f>Sheet1!#REF!</f>
        <v>#REF!</v>
      </c>
      <c r="F6" s="50" t="e">
        <f>Sheet1!#REF!</f>
        <v>#REF!</v>
      </c>
      <c r="G6" s="4" t="e">
        <f>Sheet1!#REF!</f>
        <v>#REF!</v>
      </c>
    </row>
    <row r="7" spans="1:7" x14ac:dyDescent="0.2">
      <c r="A7" s="19" t="str">
        <f>Sheet1!A26</f>
        <v>Expenses</v>
      </c>
      <c r="B7" s="20" t="e">
        <f>Sheet1!#REF!</f>
        <v>#REF!</v>
      </c>
      <c r="C7" s="21" t="e">
        <f>Sheet1!#REF!</f>
        <v>#REF!</v>
      </c>
      <c r="D7" s="22" t="e">
        <f>Sheet1!#REF!</f>
        <v>#REF!</v>
      </c>
      <c r="E7" s="50" t="e">
        <f>Sheet1!#REF!</f>
        <v>#REF!</v>
      </c>
      <c r="F7" s="4" t="e">
        <f>Sheet1!#REF!</f>
        <v>#REF!</v>
      </c>
      <c r="G7" s="52" t="e">
        <f>Sheet1!#REF!</f>
        <v>#REF!</v>
      </c>
    </row>
    <row r="8" spans="1:7" x14ac:dyDescent="0.2">
      <c r="A8" s="1" t="str">
        <f>Sheet1!A27</f>
        <v>Sub Total Youth Exchange</v>
      </c>
      <c r="B8" s="6" t="e">
        <f>Sheet1!#REF!</f>
        <v>#REF!</v>
      </c>
      <c r="C8" s="5" t="e">
        <f>Sheet1!#REF!</f>
        <v>#REF!</v>
      </c>
      <c r="D8" s="4" t="e">
        <f>Sheet1!#REF!</f>
        <v>#REF!</v>
      </c>
      <c r="E8" s="51" t="e">
        <f>Sheet1!#REF!</f>
        <v>#REF!</v>
      </c>
      <c r="F8" s="51" t="e">
        <f>Sheet1!#REF!</f>
        <v>#REF!</v>
      </c>
      <c r="G8" s="51" t="e">
        <f>Sheet1!#REF!</f>
        <v>#REF!</v>
      </c>
    </row>
    <row r="9" spans="1:7" x14ac:dyDescent="0.2">
      <c r="A9" s="1"/>
      <c r="B9" s="5"/>
      <c r="C9" s="5"/>
      <c r="D9" s="4"/>
      <c r="E9" s="4"/>
      <c r="F9" s="4"/>
      <c r="G9" s="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Sheet1</vt:lpstr>
      <vt:lpstr>Sheet2</vt:lpstr>
      <vt:lpstr>Sheet4</vt:lpstr>
      <vt:lpstr>Sheet3</vt:lpstr>
      <vt:lpstr>Sheet5</vt:lpstr>
      <vt:lpstr>Sheet6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William (Bill) J. Morris</dc:creator>
  <cp:lastModifiedBy>William Severson</cp:lastModifiedBy>
  <cp:lastPrinted>2025-09-07T14:29:01Z</cp:lastPrinted>
  <dcterms:created xsi:type="dcterms:W3CDTF">2004-07-26T16:10:14Z</dcterms:created>
  <dcterms:modified xsi:type="dcterms:W3CDTF">2025-10-01T15:59:32Z</dcterms:modified>
</cp:coreProperties>
</file>