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fc77cb3dd5f2c7/"/>
    </mc:Choice>
  </mc:AlternateContent>
  <xr:revisionPtr revIDLastSave="1" documentId="8_{84589964-2533-435D-880E-A6B932FFC2F7}" xr6:coauthVersionLast="47" xr6:coauthVersionMax="47" xr10:uidLastSave="{A01C3962-D4F1-4659-BE91-29AA5B44E0E9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Sheet1!$A$1:$H$101</definedName>
    <definedName name="_xlnm.Print_Area" localSheetId="1">Sheet2!$A$1:$F$66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8" i="1" l="1"/>
  <c r="F79" i="1"/>
  <c r="D69" i="1"/>
  <c r="D70" i="1"/>
  <c r="D23" i="1"/>
  <c r="D24" i="1"/>
  <c r="F71" i="1"/>
  <c r="F25" i="1"/>
  <c r="F51" i="2"/>
  <c r="F49" i="2"/>
  <c r="F15" i="2"/>
  <c r="D19" i="3"/>
  <c r="C69" i="1"/>
  <c r="C71" i="1" s="1"/>
  <c r="D57" i="3"/>
  <c r="C21" i="3"/>
  <c r="C74" i="3"/>
  <c r="C50" i="3"/>
  <c r="C68" i="3"/>
  <c r="E25" i="1"/>
  <c r="F72" i="1" l="1"/>
  <c r="D59" i="3"/>
  <c r="D74" i="3"/>
  <c r="C60" i="3" s="1"/>
  <c r="E71" i="1"/>
  <c r="E72" i="1" s="1"/>
  <c r="C27" i="3" l="1"/>
  <c r="C34" i="3"/>
  <c r="F80" i="1" l="1"/>
  <c r="B75" i="1" s="1"/>
  <c r="B79" i="1" s="1"/>
  <c r="F89" i="1"/>
  <c r="B81" i="1" s="1"/>
  <c r="C41" i="3"/>
  <c r="C64" i="2"/>
  <c r="B21" i="3"/>
  <c r="E15" i="2"/>
  <c r="B83" i="1" l="1"/>
  <c r="C57" i="3"/>
  <c r="C59" i="3" s="1"/>
  <c r="C59" i="2"/>
  <c r="C66" i="2" s="1"/>
  <c r="D25" i="1"/>
  <c r="D60" i="3" l="1"/>
  <c r="E49" i="2"/>
  <c r="D49" i="2"/>
  <c r="D71" i="1" l="1"/>
  <c r="E51" i="2"/>
  <c r="D15" i="2"/>
  <c r="C23" i="1" s="1"/>
  <c r="C25" i="1" s="1"/>
  <c r="C49" i="2"/>
  <c r="C15" i="2"/>
  <c r="B49" i="2"/>
  <c r="B15" i="2"/>
  <c r="D72" i="1" l="1"/>
  <c r="C51" i="2"/>
  <c r="B51" i="2"/>
  <c r="C72" i="1" l="1"/>
  <c r="D51" i="2" l="1"/>
</calcChain>
</file>

<file path=xl/sharedStrings.xml><?xml version="1.0" encoding="utf-8"?>
<sst xmlns="http://schemas.openxmlformats.org/spreadsheetml/2006/main" count="238" uniqueCount="210">
  <si>
    <t>District</t>
  </si>
  <si>
    <t>State</t>
  </si>
  <si>
    <t>Bonding</t>
  </si>
  <si>
    <t>District Operations</t>
  </si>
  <si>
    <t>Pin Sales</t>
  </si>
  <si>
    <t>GMT Income</t>
  </si>
  <si>
    <t>Childhood Cancer Donation</t>
  </si>
  <si>
    <t>Conventions</t>
  </si>
  <si>
    <t>District Convention Income</t>
  </si>
  <si>
    <t>State Convention  Income</t>
  </si>
  <si>
    <t>District total income</t>
  </si>
  <si>
    <t>State Dues / Bonding</t>
  </si>
  <si>
    <t>Operations</t>
  </si>
  <si>
    <t>Cabinet Meetings</t>
  </si>
  <si>
    <t>Bank Charge Checks</t>
  </si>
  <si>
    <t>Convention Expenses</t>
  </si>
  <si>
    <t>Committees</t>
  </si>
  <si>
    <t>Peace Poster</t>
  </si>
  <si>
    <t>EyeBank Director</t>
  </si>
  <si>
    <t>Management</t>
  </si>
  <si>
    <t>District Governor</t>
  </si>
  <si>
    <t>1st Vice District Governor</t>
  </si>
  <si>
    <t>2nd Vice District Governor</t>
  </si>
  <si>
    <t>US/CAN Forum -DG</t>
  </si>
  <si>
    <t>US/CAN Forum -1VDG</t>
  </si>
  <si>
    <t>US/CAN Forum -2VDG</t>
  </si>
  <si>
    <t>US/CAN Forum -Attendee</t>
  </si>
  <si>
    <t>Secretary</t>
  </si>
  <si>
    <t>Treasurer</t>
  </si>
  <si>
    <t>Zone Chairs</t>
  </si>
  <si>
    <t>PROFIT (LOSS)</t>
  </si>
  <si>
    <t>Guiding Lions</t>
  </si>
  <si>
    <t>Zoom Licenses</t>
  </si>
  <si>
    <t>Admin - Office</t>
  </si>
  <si>
    <t xml:space="preserve">Raffle </t>
  </si>
  <si>
    <t>Admin - Postage</t>
  </si>
  <si>
    <t>Total District Expenses</t>
  </si>
  <si>
    <t>GAT Income (Path Leader)</t>
  </si>
  <si>
    <t>Actual</t>
  </si>
  <si>
    <t>Income</t>
  </si>
  <si>
    <t>Ads</t>
  </si>
  <si>
    <t>Con Registrations</t>
  </si>
  <si>
    <t>Expenses</t>
  </si>
  <si>
    <t>Convention Printing</t>
  </si>
  <si>
    <t>Session Expenses</t>
  </si>
  <si>
    <t>Dignatary Gifts</t>
  </si>
  <si>
    <t>Dignatary Rooms</t>
  </si>
  <si>
    <t>Raffle Licenses</t>
  </si>
  <si>
    <t>WebSite Expenses</t>
  </si>
  <si>
    <t>Badge Expenses</t>
  </si>
  <si>
    <t>Credit Card Fees</t>
  </si>
  <si>
    <t>Web Site Cost</t>
  </si>
  <si>
    <t xml:space="preserve">Net Income </t>
  </si>
  <si>
    <t>2021-22</t>
  </si>
  <si>
    <t>Service Project</t>
  </si>
  <si>
    <t>Raffle 50-50 Sat</t>
  </si>
  <si>
    <t>Raffle - Baskets</t>
  </si>
  <si>
    <t>Raffle  - Clubs donation</t>
  </si>
  <si>
    <t>Donation</t>
  </si>
  <si>
    <t>Gift to LCIF</t>
  </si>
  <si>
    <t>Speaker Flag</t>
  </si>
  <si>
    <t>ID Gifts</t>
  </si>
  <si>
    <t>Necrology</t>
  </si>
  <si>
    <t>Hospitality</t>
  </si>
  <si>
    <t>Admin - Printing/supplies</t>
  </si>
  <si>
    <t>Audio Visual</t>
  </si>
  <si>
    <t>Other</t>
  </si>
  <si>
    <t>WLF Directors</t>
  </si>
  <si>
    <t>GMT/GAT/GST/GLT</t>
  </si>
  <si>
    <t>Admin PO Box</t>
  </si>
  <si>
    <t>Admin - Web site</t>
  </si>
  <si>
    <t>GAT Printing and Supplies</t>
  </si>
  <si>
    <t>GAT  Awards</t>
  </si>
  <si>
    <t>GAT (Officer training)</t>
  </si>
  <si>
    <t>GAT Teams</t>
  </si>
  <si>
    <t>2022-23</t>
  </si>
  <si>
    <t>District Governor Gifts/pins</t>
  </si>
  <si>
    <t>Budget</t>
  </si>
  <si>
    <t>Service Projects</t>
  </si>
  <si>
    <t xml:space="preserve">Con Registrations </t>
  </si>
  <si>
    <t>Saturday Luncheon</t>
  </si>
  <si>
    <t>Saturday Banquet</t>
  </si>
  <si>
    <t>Raffle Basket expense</t>
  </si>
  <si>
    <t>Saturday Lunch</t>
  </si>
  <si>
    <t>Room Attrition</t>
  </si>
  <si>
    <t>Entertainment  Expense</t>
  </si>
  <si>
    <t xml:space="preserve">    Past meals </t>
  </si>
  <si>
    <t>ID/PID Meals 'con billing'</t>
  </si>
  <si>
    <t>ID/PID Meals 'Outside Billing'</t>
  </si>
  <si>
    <t xml:space="preserve">Raffle 50/50 payout </t>
  </si>
  <si>
    <t>Service transfer Activity</t>
  </si>
  <si>
    <t>Fish Fry Income</t>
  </si>
  <si>
    <t>Interest on Savings</t>
  </si>
  <si>
    <t>Interest Cd</t>
  </si>
  <si>
    <t>Budget 2023/24</t>
  </si>
  <si>
    <t>State Convention Expenses</t>
  </si>
  <si>
    <t>2023-24</t>
  </si>
  <si>
    <t>Pins</t>
  </si>
  <si>
    <t>Tables</t>
  </si>
  <si>
    <t>Registration</t>
  </si>
  <si>
    <t>State Golf Outing</t>
  </si>
  <si>
    <t>State Raffles</t>
  </si>
  <si>
    <t>State Golf Raffle</t>
  </si>
  <si>
    <t>Total Income</t>
  </si>
  <si>
    <t xml:space="preserve">State  Convention Expenses </t>
  </si>
  <si>
    <t>State Badge</t>
  </si>
  <si>
    <t xml:space="preserve">State Child Care </t>
  </si>
  <si>
    <t>State General Session</t>
  </si>
  <si>
    <t xml:space="preserve">State Golf </t>
  </si>
  <si>
    <t>State Payment WLF</t>
  </si>
  <si>
    <t>State Printing</t>
  </si>
  <si>
    <t>State Raffle</t>
  </si>
  <si>
    <t>State GST Service Project</t>
  </si>
  <si>
    <t>State Web Site</t>
  </si>
  <si>
    <t>State Convention Net Income</t>
  </si>
  <si>
    <t xml:space="preserve">Birch - Sturm Director </t>
  </si>
  <si>
    <t>District 27-D1 Convention Budget  --  2023-24</t>
  </si>
  <si>
    <t>Hotel Expenses</t>
  </si>
  <si>
    <t>Budget  --   District Expenses</t>
  </si>
  <si>
    <t xml:space="preserve">Budget  --   District 27-D1 Income </t>
  </si>
  <si>
    <t>Actual 2023-24</t>
  </si>
  <si>
    <t>Total expenses</t>
  </si>
  <si>
    <t>Total Raffle</t>
  </si>
  <si>
    <t>State 2024 Actual</t>
  </si>
  <si>
    <t>Move to Activities</t>
  </si>
  <si>
    <t>State Convention  2024</t>
  </si>
  <si>
    <t>Speaker Expense</t>
  </si>
  <si>
    <t>State Friday Lunch</t>
  </si>
  <si>
    <t>State Saturday Banquet</t>
  </si>
  <si>
    <t>State Saturday Lunch</t>
  </si>
  <si>
    <t>State Square Fee</t>
  </si>
  <si>
    <t>Childhood Cancer</t>
  </si>
  <si>
    <t>Grant Tornado</t>
  </si>
  <si>
    <t>Peace post Income</t>
  </si>
  <si>
    <t>Basket Raffle -Restoring Hope</t>
  </si>
  <si>
    <t>Awards</t>
  </si>
  <si>
    <t>Covention Photos</t>
  </si>
  <si>
    <t>Tornado grant expense</t>
  </si>
  <si>
    <t>State Speaker Fee</t>
  </si>
  <si>
    <t>Place Settings</t>
  </si>
  <si>
    <t>ALLI</t>
  </si>
  <si>
    <t>GAT major supplies tent</t>
  </si>
  <si>
    <t>Raffle Income</t>
  </si>
  <si>
    <t>Raffle License</t>
  </si>
  <si>
    <t>cost of service projects</t>
  </si>
  <si>
    <t>total Costs</t>
  </si>
  <si>
    <t>50-50 Raffle</t>
  </si>
  <si>
    <t>Clubs  - Raffle</t>
  </si>
  <si>
    <t xml:space="preserve">Raffle Adjust </t>
  </si>
  <si>
    <t>Tornado grant repayment</t>
  </si>
  <si>
    <t>Club Continuance</t>
  </si>
  <si>
    <t>Seed Money</t>
  </si>
  <si>
    <t>State Raffle Seed Money</t>
  </si>
  <si>
    <t>State Photo Expense</t>
  </si>
  <si>
    <t>State Raffle Basket</t>
  </si>
  <si>
    <t>State Raffle Sat 50-50</t>
  </si>
  <si>
    <t>State Raffle Fri 50-50</t>
  </si>
  <si>
    <t>State Con Transportation</t>
  </si>
  <si>
    <t xml:space="preserve">Zone Chair Expenses </t>
  </si>
  <si>
    <t>State Meals</t>
  </si>
  <si>
    <t>Friday Lunch</t>
  </si>
  <si>
    <t>Sat Banquet</t>
  </si>
  <si>
    <t>Sat Lunch</t>
  </si>
  <si>
    <t>Raffle Expense</t>
  </si>
  <si>
    <t>State Convention Attrition</t>
  </si>
  <si>
    <t>State Convention Audio / Visual</t>
  </si>
  <si>
    <t>State Convention Hospitality Room</t>
  </si>
  <si>
    <t>State Convention Dignitary Gifts</t>
  </si>
  <si>
    <t>State Convention Dignitary  Meals</t>
  </si>
  <si>
    <t>State Misc.</t>
  </si>
  <si>
    <t>Dignitary</t>
  </si>
  <si>
    <t>State Convention Dignitary Room</t>
  </si>
  <si>
    <t xml:space="preserve">State Convention Registration </t>
  </si>
  <si>
    <t>State Convention Meal Print</t>
  </si>
  <si>
    <t>Basic Costs</t>
  </si>
  <si>
    <t>Budget 2024/25</t>
  </si>
  <si>
    <t>Actual 2024-25</t>
  </si>
  <si>
    <t>State Friday Lunch 50-50</t>
  </si>
  <si>
    <t>State Sat Lunch 50-50</t>
  </si>
  <si>
    <t>State Sat Basket Raffle</t>
  </si>
  <si>
    <t>State Friday Basket Raffle</t>
  </si>
  <si>
    <t>New Laptop Quickbook</t>
  </si>
  <si>
    <t>Amount to be transfer to Activity</t>
  </si>
  <si>
    <t>After Raffles 2024</t>
  </si>
  <si>
    <t>Administrative Accounts</t>
  </si>
  <si>
    <t>Bank Balance  - Administrative</t>
  </si>
  <si>
    <t>Deposits</t>
  </si>
  <si>
    <t xml:space="preserve">Petty Cash </t>
  </si>
  <si>
    <t>Outstanding Checks</t>
  </si>
  <si>
    <t>Savings</t>
  </si>
  <si>
    <t>CD</t>
  </si>
  <si>
    <t>Administrative  Balance</t>
  </si>
  <si>
    <t>Total Outsanding</t>
  </si>
  <si>
    <t>Adjusted Balance</t>
  </si>
  <si>
    <t>Bank Balance  - Activity</t>
  </si>
  <si>
    <t xml:space="preserve">   27-D1 Total Funds -  All Accounts</t>
  </si>
  <si>
    <t>Deposit</t>
  </si>
  <si>
    <t>Total Outstanding</t>
  </si>
  <si>
    <t>Leadership Training - Fall</t>
  </si>
  <si>
    <t>Leadership Training - Spring</t>
  </si>
  <si>
    <t>Pending Deposits</t>
  </si>
  <si>
    <t>Middleton Community Grant</t>
  </si>
  <si>
    <t>Bill Husted</t>
  </si>
  <si>
    <t>07/01/2024 to 06/30/2025</t>
  </si>
  <si>
    <t>07/01/2024 to 6/30/2025  -  Budget 2025</t>
  </si>
  <si>
    <t>Dignitary Gift</t>
  </si>
  <si>
    <t>Checking Balance 11-30-24 (adjusted)</t>
  </si>
  <si>
    <t>Activity Account 11-30-24 (adjusted)</t>
  </si>
  <si>
    <t>Jim Fletcher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</si>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</sst>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doubleAccounting"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 val="doubleAccounting"/>
      <sz val="11"/>
      <color theme="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u val="doubleAccounting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u val="doubleAccounting"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rgb="FF232323"/>
      <name val="Arial"/>
      <family val="2"/>
    </font>
    <font>
      <b/>
      <u val="singleAccounting"/>
      <sz val="12"/>
      <color rgb="FF232323"/>
      <name val="Arial"/>
      <family val="2"/>
    </font>
    <font>
      <b/>
      <sz val="12"/>
      <color theme="1"/>
      <name val="Arial Nova"/>
      <family val="2"/>
    </font>
    <font>
      <b/>
      <u val="double"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u val="doubleAccounting"/>
      <sz val="12"/>
      <color theme="1"/>
      <name val="Calibri"/>
      <family val="2"/>
      <scheme val="minor"/>
    </font>
    <font>
      <b/>
      <u val="doubleAccounting"/>
      <sz val="12"/>
      <color theme="4"/>
      <name val="Calibri"/>
      <family val="2"/>
      <scheme val="minor"/>
    </font>
    <font>
      <b/>
      <u val="doubleAccounting"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Arial Nova"/>
      <family val="2"/>
    </font>
    <font>
      <b/>
      <u val="double"/>
      <sz val="12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44" fontId="0" fillId="0" borderId="0" xfId="1" applyFont="1"/>
    <xf numFmtId="0" fontId="5" fillId="0" borderId="0" xfId="0" applyFont="1" applyAlignment="1">
      <alignment horizontal="center"/>
    </xf>
    <xf numFmtId="44" fontId="6" fillId="0" borderId="0" xfId="1" applyFont="1"/>
    <xf numFmtId="44" fontId="0" fillId="0" borderId="0" xfId="0" applyNumberFormat="1"/>
    <xf numFmtId="15" fontId="5" fillId="0" borderId="0" xfId="0" applyNumberFormat="1" applyFont="1" applyAlignment="1">
      <alignment horizontal="center"/>
    </xf>
    <xf numFmtId="44" fontId="9" fillId="2" borderId="0" xfId="1" applyFont="1" applyFill="1"/>
    <xf numFmtId="0" fontId="7" fillId="0" borderId="0" xfId="0" applyFont="1"/>
    <xf numFmtId="44" fontId="7" fillId="0" borderId="0" xfId="1" applyFont="1"/>
    <xf numFmtId="44" fontId="9" fillId="0" borderId="0" xfId="1" applyFont="1"/>
    <xf numFmtId="44" fontId="7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1" applyNumberFormat="1" applyFont="1" applyAlignment="1">
      <alignment horizontal="center"/>
    </xf>
    <xf numFmtId="7" fontId="7" fillId="0" borderId="0" xfId="1" applyNumberFormat="1" applyFont="1"/>
    <xf numFmtId="44" fontId="11" fillId="0" borderId="0" xfId="1" applyFont="1"/>
    <xf numFmtId="7" fontId="10" fillId="0" borderId="0" xfId="1" applyNumberFormat="1" applyFont="1" applyAlignment="1">
      <alignment horizontal="center"/>
    </xf>
    <xf numFmtId="7" fontId="7" fillId="0" borderId="0" xfId="1" applyNumberFormat="1" applyFont="1" applyAlignment="1">
      <alignment horizontal="center"/>
    </xf>
    <xf numFmtId="7" fontId="7" fillId="0" borderId="0" xfId="1" applyNumberFormat="1" applyFont="1" applyAlignment="1">
      <alignment horizontal="left"/>
    </xf>
    <xf numFmtId="44" fontId="10" fillId="0" borderId="0" xfId="1" applyFont="1"/>
    <xf numFmtId="44" fontId="12" fillId="0" borderId="0" xfId="1" applyFont="1"/>
    <xf numFmtId="0" fontId="7" fillId="0" borderId="0" xfId="0" applyFont="1" applyAlignment="1">
      <alignment horizontal="center"/>
    </xf>
    <xf numFmtId="44" fontId="13" fillId="2" borderId="0" xfId="1" applyFont="1" applyFill="1"/>
    <xf numFmtId="44" fontId="14" fillId="0" borderId="0" xfId="1" applyFont="1"/>
    <xf numFmtId="0" fontId="0" fillId="0" borderId="0" xfId="0" applyAlignment="1">
      <alignment horizontal="left"/>
    </xf>
    <xf numFmtId="0" fontId="2" fillId="3" borderId="0" xfId="0" applyFont="1" applyFill="1" applyAlignment="1">
      <alignment horizontal="center"/>
    </xf>
    <xf numFmtId="44" fontId="8" fillId="3" borderId="0" xfId="1" applyFont="1" applyFill="1" applyAlignment="1">
      <alignment horizontal="center"/>
    </xf>
    <xf numFmtId="44" fontId="3" fillId="0" borderId="0" xfId="1" applyFont="1"/>
    <xf numFmtId="44" fontId="16" fillId="0" borderId="0" xfId="1" applyFont="1"/>
    <xf numFmtId="0" fontId="0" fillId="0" borderId="0" xfId="0" applyAlignment="1">
      <alignment wrapText="1"/>
    </xf>
    <xf numFmtId="44" fontId="11" fillId="0" borderId="0" xfId="1" applyFont="1" applyAlignment="1">
      <alignment horizontal="center"/>
    </xf>
    <xf numFmtId="37" fontId="0" fillId="0" borderId="0" xfId="0" applyNumberFormat="1"/>
    <xf numFmtId="1" fontId="0" fillId="0" borderId="0" xfId="0" applyNumberFormat="1"/>
    <xf numFmtId="44" fontId="17" fillId="0" borderId="0" xfId="1" applyFont="1"/>
    <xf numFmtId="44" fontId="3" fillId="0" borderId="0" xfId="0" applyNumberFormat="1" applyFont="1"/>
    <xf numFmtId="44" fontId="4" fillId="0" borderId="0" xfId="0" applyNumberFormat="1" applyFont="1"/>
    <xf numFmtId="44" fontId="17" fillId="0" borderId="0" xfId="0" applyNumberFormat="1" applyFont="1"/>
    <xf numFmtId="0" fontId="18" fillId="0" borderId="0" xfId="0" applyFont="1" applyAlignment="1">
      <alignment horizontal="center"/>
    </xf>
    <xf numFmtId="14" fontId="0" fillId="0" borderId="0" xfId="0" applyNumberFormat="1"/>
    <xf numFmtId="14" fontId="7" fillId="0" borderId="0" xfId="1" applyNumberFormat="1" applyFont="1" applyAlignment="1">
      <alignment horizontal="right"/>
    </xf>
    <xf numFmtId="14" fontId="7" fillId="0" borderId="0" xfId="0" applyNumberFormat="1" applyFont="1"/>
    <xf numFmtId="0" fontId="19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7" fillId="0" borderId="0" xfId="1" applyNumberFormat="1" applyFont="1" applyAlignment="1">
      <alignment horizontal="center"/>
    </xf>
    <xf numFmtId="44" fontId="0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44" fontId="12" fillId="0" borderId="0" xfId="1" applyFont="1" applyAlignment="1">
      <alignment horizontal="center"/>
    </xf>
    <xf numFmtId="44" fontId="17" fillId="0" borderId="0" xfId="1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4" fontId="20" fillId="0" borderId="0" xfId="1" applyFont="1"/>
    <xf numFmtId="0" fontId="2" fillId="0" borderId="0" xfId="0" applyFont="1"/>
    <xf numFmtId="39" fontId="0" fillId="0" borderId="0" xfId="0" applyNumberFormat="1"/>
    <xf numFmtId="44" fontId="4" fillId="0" borderId="0" xfId="1" applyFont="1"/>
    <xf numFmtId="0" fontId="18" fillId="0" borderId="0" xfId="0" applyFont="1"/>
    <xf numFmtId="44" fontId="21" fillId="0" borderId="0" xfId="1" applyFont="1"/>
    <xf numFmtId="44" fontId="22" fillId="0" borderId="0" xfId="1" applyFont="1"/>
    <xf numFmtId="44" fontId="23" fillId="0" borderId="0" xfId="1" applyFont="1" applyAlignment="1">
      <alignment horizontal="right"/>
    </xf>
    <xf numFmtId="44" fontId="24" fillId="0" borderId="0" xfId="1" applyFont="1"/>
    <xf numFmtId="44" fontId="25" fillId="0" borderId="0" xfId="1" applyFont="1" applyAlignment="1">
      <alignment horizontal="right"/>
    </xf>
    <xf numFmtId="0" fontId="26" fillId="0" borderId="0" xfId="0" applyFont="1" applyAlignment="1">
      <alignment horizontal="center"/>
    </xf>
    <xf numFmtId="37" fontId="18" fillId="0" borderId="0" xfId="0" applyNumberFormat="1" applyFont="1"/>
    <xf numFmtId="37" fontId="26" fillId="0" borderId="0" xfId="0" applyNumberFormat="1" applyFont="1" applyAlignment="1">
      <alignment horizontal="center"/>
    </xf>
    <xf numFmtId="37" fontId="18" fillId="0" borderId="0" xfId="0" applyNumberFormat="1" applyFont="1" applyAlignment="1">
      <alignment horizontal="center"/>
    </xf>
    <xf numFmtId="37" fontId="26" fillId="0" borderId="0" xfId="0" applyNumberFormat="1" applyFont="1"/>
    <xf numFmtId="0" fontId="26" fillId="0" borderId="0" xfId="0" applyFont="1"/>
    <xf numFmtId="44" fontId="26" fillId="3" borderId="0" xfId="1" applyFont="1" applyFill="1" applyAlignment="1">
      <alignment horizontal="center"/>
    </xf>
    <xf numFmtId="44" fontId="18" fillId="0" borderId="0" xfId="1" applyFont="1"/>
    <xf numFmtId="44" fontId="27" fillId="0" borderId="0" xfId="1" applyFont="1"/>
    <xf numFmtId="44" fontId="28" fillId="0" borderId="0" xfId="1" applyFont="1"/>
    <xf numFmtId="44" fontId="29" fillId="2" borderId="0" xfId="1" applyFont="1" applyFill="1"/>
    <xf numFmtId="44" fontId="28" fillId="0" borderId="0" xfId="0" applyNumberFormat="1" applyFont="1"/>
    <xf numFmtId="44" fontId="30" fillId="0" borderId="0" xfId="1" applyFont="1"/>
    <xf numFmtId="4" fontId="21" fillId="0" borderId="0" xfId="0" applyNumberFormat="1" applyFont="1"/>
    <xf numFmtId="44" fontId="31" fillId="0" borderId="0" xfId="1" applyFont="1"/>
    <xf numFmtId="0" fontId="18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23" fillId="0" borderId="0" xfId="1" applyFont="1"/>
    <xf numFmtId="44" fontId="32" fillId="0" borderId="0" xfId="1" applyFont="1" applyAlignment="1">
      <alignment horizontal="right"/>
    </xf>
    <xf numFmtId="44" fontId="33" fillId="0" borderId="0" xfId="1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5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4" fontId="7" fillId="0" borderId="0" xfId="1" applyFont="1" applyAlignment="1">
      <alignment horizontal="center"/>
    </xf>
    <xf numFmtId="44" fontId="15" fillId="0" borderId="0" xfId="1" applyFont="1" applyAlignment="1">
      <alignment horizontal="center"/>
    </xf>
    <xf numFmtId="0" fontId="19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5"/>
  <sheetViews>
    <sheetView tabSelected="1" zoomScale="91" zoomScaleNormal="91" workbookViewId="0">
      <pane ySplit="1" topLeftCell="A56" activePane="bottomLeft" state="frozen"/>
      <selection activeCell="B1" sqref="B1"/>
      <selection pane="bottomLeft" activeCell="I72" sqref="I72"/>
    </sheetView>
  </sheetViews>
  <sheetFormatPr defaultRowHeight="15.75" x14ac:dyDescent="0.25"/>
  <cols>
    <col min="1" max="1" width="39.140625" customWidth="1"/>
    <col min="2" max="2" width="32.7109375" style="53" customWidth="1"/>
    <col min="3" max="3" width="16.28515625" customWidth="1"/>
    <col min="4" max="4" width="15.85546875" customWidth="1"/>
    <col min="5" max="5" width="19.7109375" style="8" customWidth="1"/>
    <col min="6" max="6" width="16.42578125" style="66" customWidth="1"/>
    <col min="7" max="7" width="18.28515625" customWidth="1"/>
    <col min="8" max="8" width="20" customWidth="1"/>
    <col min="9" max="9" width="16" customWidth="1"/>
    <col min="10" max="10" width="12.140625" style="1" bestFit="1" customWidth="1"/>
  </cols>
  <sheetData>
    <row r="1" spans="1:10" ht="18.75" x14ac:dyDescent="0.3">
      <c r="A1" s="80" t="s">
        <v>119</v>
      </c>
      <c r="B1" s="80"/>
      <c r="C1" s="80"/>
      <c r="D1" s="80"/>
      <c r="E1" s="80"/>
      <c r="F1" s="80"/>
      <c r="G1" s="80"/>
      <c r="H1" s="80"/>
    </row>
    <row r="2" spans="1:10" x14ac:dyDescent="0.25">
      <c r="A2" s="83" t="s">
        <v>204</v>
      </c>
      <c r="B2" s="84"/>
      <c r="C2" s="84"/>
      <c r="D2" s="84"/>
      <c r="E2" s="84"/>
      <c r="F2" s="84"/>
    </row>
    <row r="3" spans="1:10" ht="18.75" x14ac:dyDescent="0.3">
      <c r="A3" s="5"/>
      <c r="B3" s="36"/>
      <c r="C3" s="25" t="s">
        <v>94</v>
      </c>
      <c r="D3" s="24" t="s">
        <v>120</v>
      </c>
      <c r="E3" s="25" t="s">
        <v>175</v>
      </c>
      <c r="F3" s="65" t="s">
        <v>176</v>
      </c>
      <c r="J3"/>
    </row>
    <row r="4" spans="1:10" x14ac:dyDescent="0.25">
      <c r="B4" s="53" t="s">
        <v>0</v>
      </c>
      <c r="C4" s="1">
        <v>12635.28</v>
      </c>
      <c r="D4" s="1">
        <v>12656.44</v>
      </c>
      <c r="E4" s="1">
        <v>13000</v>
      </c>
      <c r="F4" s="66">
        <v>6335.63</v>
      </c>
      <c r="I4" s="50"/>
      <c r="J4"/>
    </row>
    <row r="5" spans="1:10" x14ac:dyDescent="0.25">
      <c r="B5" s="53" t="s">
        <v>1</v>
      </c>
      <c r="C5" s="1">
        <v>21834.52</v>
      </c>
      <c r="D5" s="1">
        <v>20440.84</v>
      </c>
      <c r="E5" s="1">
        <v>20440</v>
      </c>
      <c r="F5" s="66">
        <v>10233.629999999999</v>
      </c>
      <c r="G5" s="4"/>
      <c r="J5"/>
    </row>
    <row r="6" spans="1:10" x14ac:dyDescent="0.25">
      <c r="B6" s="53" t="s">
        <v>2</v>
      </c>
      <c r="C6" s="1">
        <v>629.88</v>
      </c>
      <c r="D6" s="1">
        <v>629.88</v>
      </c>
      <c r="E6" s="1">
        <v>630</v>
      </c>
      <c r="F6" s="66">
        <v>619.02</v>
      </c>
      <c r="G6" s="4"/>
      <c r="J6"/>
    </row>
    <row r="7" spans="1:10" x14ac:dyDescent="0.25">
      <c r="A7" t="s">
        <v>3</v>
      </c>
      <c r="C7" s="1"/>
      <c r="D7" s="1"/>
      <c r="E7" s="1"/>
      <c r="J7"/>
    </row>
    <row r="8" spans="1:10" x14ac:dyDescent="0.25">
      <c r="B8" s="53" t="s">
        <v>4</v>
      </c>
      <c r="C8" s="1">
        <v>0</v>
      </c>
      <c r="D8" s="1"/>
      <c r="E8" s="1"/>
      <c r="F8" s="66">
        <v>90</v>
      </c>
      <c r="J8"/>
    </row>
    <row r="9" spans="1:10" x14ac:dyDescent="0.25">
      <c r="B9" s="53" t="s">
        <v>34</v>
      </c>
      <c r="C9" s="1">
        <v>170</v>
      </c>
      <c r="D9" s="1">
        <v>88</v>
      </c>
      <c r="E9" s="1">
        <v>100</v>
      </c>
      <c r="F9" s="66">
        <v>188</v>
      </c>
      <c r="J9"/>
    </row>
    <row r="10" spans="1:10" x14ac:dyDescent="0.25">
      <c r="B10" s="53" t="s">
        <v>92</v>
      </c>
      <c r="C10" s="1">
        <v>90</v>
      </c>
      <c r="D10" s="1">
        <v>127.43</v>
      </c>
      <c r="E10" s="1">
        <v>120</v>
      </c>
      <c r="F10" s="66">
        <v>65.72</v>
      </c>
      <c r="I10" s="4"/>
      <c r="J10"/>
    </row>
    <row r="11" spans="1:10" x14ac:dyDescent="0.25">
      <c r="B11" s="53" t="s">
        <v>93</v>
      </c>
      <c r="C11" s="1">
        <v>70</v>
      </c>
      <c r="D11" s="1">
        <v>154.5</v>
      </c>
      <c r="E11" s="1">
        <v>160</v>
      </c>
      <c r="F11" s="66">
        <v>139.51</v>
      </c>
      <c r="G11" s="4"/>
      <c r="I11" s="4"/>
      <c r="J11"/>
    </row>
    <row r="12" spans="1:10" x14ac:dyDescent="0.25">
      <c r="A12" t="s">
        <v>74</v>
      </c>
      <c r="C12" s="1"/>
      <c r="D12" s="1"/>
      <c r="E12" s="1"/>
      <c r="J12"/>
    </row>
    <row r="13" spans="1:10" x14ac:dyDescent="0.25">
      <c r="B13" s="53" t="s">
        <v>73</v>
      </c>
      <c r="C13" s="1">
        <v>3700.5</v>
      </c>
      <c r="D13" s="1">
        <v>3337</v>
      </c>
      <c r="E13" s="1">
        <v>3400</v>
      </c>
      <c r="F13" s="66">
        <v>1760</v>
      </c>
      <c r="J13"/>
    </row>
    <row r="14" spans="1:10" x14ac:dyDescent="0.25">
      <c r="B14" s="53" t="s">
        <v>133</v>
      </c>
      <c r="C14" s="1"/>
      <c r="D14" s="1">
        <v>11.95</v>
      </c>
      <c r="E14" s="1"/>
      <c r="J14"/>
    </row>
    <row r="15" spans="1:10" x14ac:dyDescent="0.25">
      <c r="B15" s="53" t="s">
        <v>140</v>
      </c>
      <c r="C15" s="1"/>
      <c r="D15" s="1">
        <v>100</v>
      </c>
      <c r="E15" s="1">
        <v>100</v>
      </c>
      <c r="G15" s="4"/>
      <c r="J15"/>
    </row>
    <row r="16" spans="1:10" x14ac:dyDescent="0.25">
      <c r="B16" s="53" t="s">
        <v>37</v>
      </c>
      <c r="C16" s="1">
        <v>300</v>
      </c>
      <c r="D16" s="1"/>
      <c r="E16" s="1"/>
      <c r="J16"/>
    </row>
    <row r="17" spans="1:10" x14ac:dyDescent="0.25">
      <c r="B17" s="53" t="s">
        <v>5</v>
      </c>
      <c r="C17" s="1">
        <v>500</v>
      </c>
      <c r="D17" s="1"/>
      <c r="E17" s="1">
        <v>500</v>
      </c>
      <c r="J17"/>
    </row>
    <row r="18" spans="1:10" x14ac:dyDescent="0.25">
      <c r="A18" t="s">
        <v>66</v>
      </c>
      <c r="C18" s="1"/>
      <c r="D18" s="1"/>
      <c r="E18" s="1"/>
      <c r="J18"/>
    </row>
    <row r="19" spans="1:10" x14ac:dyDescent="0.25">
      <c r="B19" s="74" t="s">
        <v>91</v>
      </c>
      <c r="C19" s="1">
        <v>900</v>
      </c>
      <c r="D19" s="1">
        <v>980</v>
      </c>
      <c r="E19" s="1">
        <v>900</v>
      </c>
      <c r="I19" s="50"/>
      <c r="J19"/>
    </row>
    <row r="20" spans="1:10" x14ac:dyDescent="0.25">
      <c r="B20" s="53" t="s">
        <v>6</v>
      </c>
      <c r="C20" s="1"/>
      <c r="D20" s="1">
        <v>1055</v>
      </c>
      <c r="E20" s="1"/>
      <c r="J20"/>
    </row>
    <row r="21" spans="1:10" x14ac:dyDescent="0.25">
      <c r="B21" s="53" t="s">
        <v>132</v>
      </c>
      <c r="C21" s="1"/>
      <c r="D21" s="1">
        <v>10000</v>
      </c>
      <c r="E21" s="1"/>
      <c r="J21"/>
    </row>
    <row r="22" spans="1:10" ht="16.5" customHeight="1" x14ac:dyDescent="0.25">
      <c r="A22" t="s">
        <v>7</v>
      </c>
      <c r="C22" s="1"/>
      <c r="D22" s="1"/>
      <c r="E22" s="1"/>
      <c r="J22"/>
    </row>
    <row r="23" spans="1:10" x14ac:dyDescent="0.25">
      <c r="B23" s="53" t="s">
        <v>8</v>
      </c>
      <c r="C23" s="1">
        <f>+Sheet2!D15</f>
        <v>22141.66</v>
      </c>
      <c r="D23" s="1">
        <f>+Sheet2!F15</f>
        <v>17086</v>
      </c>
      <c r="E23" s="1">
        <v>21000</v>
      </c>
      <c r="J23"/>
    </row>
    <row r="24" spans="1:10" ht="18" x14ac:dyDescent="0.4">
      <c r="B24" s="53" t="s">
        <v>9</v>
      </c>
      <c r="C24" s="26">
        <v>58000</v>
      </c>
      <c r="D24" s="26">
        <f>+Sheet3!C21</f>
        <v>54237</v>
      </c>
      <c r="E24" s="49">
        <v>0</v>
      </c>
      <c r="F24" s="67">
        <v>0</v>
      </c>
      <c r="J24"/>
    </row>
    <row r="25" spans="1:10" ht="17.25" customHeight="1" x14ac:dyDescent="0.4">
      <c r="A25" s="82" t="s">
        <v>10</v>
      </c>
      <c r="B25" s="82"/>
      <c r="C25" s="6">
        <f>SUM(C4:C24)</f>
        <v>120971.84</v>
      </c>
      <c r="D25" s="6">
        <f>SUM(D4:D24)</f>
        <v>120904.04</v>
      </c>
      <c r="E25" s="52">
        <f>SUM(E4:E24)</f>
        <v>60350</v>
      </c>
      <c r="F25" s="68">
        <f>SUM(F4:F24)</f>
        <v>19431.509999999998</v>
      </c>
      <c r="J25"/>
    </row>
    <row r="26" spans="1:10" ht="17.25" customHeight="1" x14ac:dyDescent="0.4">
      <c r="A26" s="23"/>
      <c r="B26" s="74"/>
      <c r="C26" s="6"/>
      <c r="D26" s="21"/>
      <c r="E26" s="6"/>
      <c r="F26" s="69"/>
      <c r="G26" s="6"/>
      <c r="J26"/>
    </row>
    <row r="27" spans="1:10" ht="20.25" customHeight="1" x14ac:dyDescent="0.3">
      <c r="A27" s="80" t="s">
        <v>118</v>
      </c>
      <c r="B27" s="80"/>
      <c r="C27" s="80"/>
      <c r="D27" s="80"/>
      <c r="E27" s="80"/>
      <c r="F27" s="80"/>
      <c r="G27" s="80"/>
      <c r="H27" s="1"/>
      <c r="J27"/>
    </row>
    <row r="28" spans="1:10" ht="20.25" customHeight="1" x14ac:dyDescent="0.25">
      <c r="A28" s="84" t="s">
        <v>203</v>
      </c>
      <c r="B28" s="84"/>
      <c r="C28" s="84"/>
      <c r="D28" s="84"/>
      <c r="E28" s="84"/>
      <c r="F28" s="84"/>
      <c r="G28" s="84"/>
      <c r="H28" s="1"/>
      <c r="J28"/>
    </row>
    <row r="29" spans="1:10" ht="18.75" x14ac:dyDescent="0.3">
      <c r="A29" s="2"/>
      <c r="B29" s="36"/>
      <c r="C29" s="25" t="s">
        <v>94</v>
      </c>
      <c r="D29" s="24" t="s">
        <v>120</v>
      </c>
      <c r="E29" s="25" t="s">
        <v>175</v>
      </c>
      <c r="F29" s="65" t="s">
        <v>176</v>
      </c>
      <c r="J29"/>
    </row>
    <row r="30" spans="1:10" x14ac:dyDescent="0.25">
      <c r="A30" t="s">
        <v>11</v>
      </c>
      <c r="B30" s="53" t="s">
        <v>1</v>
      </c>
      <c r="C30" s="4">
        <v>21834.52</v>
      </c>
      <c r="D30" s="1">
        <v>20440.84</v>
      </c>
      <c r="E30" s="1">
        <v>20440</v>
      </c>
      <c r="F30" s="66">
        <v>10233.629999999999</v>
      </c>
      <c r="J30"/>
    </row>
    <row r="31" spans="1:10" x14ac:dyDescent="0.25">
      <c r="B31" s="53" t="s">
        <v>2</v>
      </c>
      <c r="C31" s="4">
        <v>629.88</v>
      </c>
      <c r="D31" s="1">
        <v>629.88</v>
      </c>
      <c r="E31" s="1">
        <v>630</v>
      </c>
      <c r="F31" s="66">
        <v>619.02</v>
      </c>
      <c r="J31"/>
    </row>
    <row r="32" spans="1:10" x14ac:dyDescent="0.25">
      <c r="A32" t="s">
        <v>16</v>
      </c>
      <c r="B32" s="53" t="s">
        <v>17</v>
      </c>
      <c r="C32" s="4">
        <v>250</v>
      </c>
      <c r="D32" s="1">
        <v>324.45999999999998</v>
      </c>
      <c r="E32" s="1">
        <v>250</v>
      </c>
      <c r="F32" s="66">
        <v>37.130000000000003</v>
      </c>
      <c r="J32"/>
    </row>
    <row r="33" spans="1:10" x14ac:dyDescent="0.25">
      <c r="B33" s="53" t="s">
        <v>67</v>
      </c>
      <c r="C33" s="4">
        <v>1134</v>
      </c>
      <c r="D33" s="1">
        <v>965.16</v>
      </c>
      <c r="E33" s="1">
        <v>1000</v>
      </c>
      <c r="F33" s="66">
        <v>301</v>
      </c>
      <c r="I33" s="50"/>
      <c r="J33"/>
    </row>
    <row r="34" spans="1:10" x14ac:dyDescent="0.25">
      <c r="B34" s="53" t="s">
        <v>18</v>
      </c>
      <c r="C34" s="4">
        <v>780</v>
      </c>
      <c r="D34" s="1"/>
      <c r="E34" s="1">
        <v>500</v>
      </c>
      <c r="F34" s="66">
        <v>500</v>
      </c>
      <c r="J34"/>
    </row>
    <row r="35" spans="1:10" x14ac:dyDescent="0.25">
      <c r="B35" s="53" t="s">
        <v>115</v>
      </c>
      <c r="C35" s="4">
        <v>500</v>
      </c>
      <c r="D35" s="1"/>
      <c r="E35" s="1">
        <v>500</v>
      </c>
      <c r="J35"/>
    </row>
    <row r="36" spans="1:10" x14ac:dyDescent="0.25">
      <c r="A36" t="s">
        <v>74</v>
      </c>
      <c r="B36" s="53" t="s">
        <v>71</v>
      </c>
      <c r="C36" s="4">
        <v>226.5</v>
      </c>
      <c r="D36" s="1">
        <v>463.71</v>
      </c>
      <c r="E36" s="1">
        <v>400</v>
      </c>
      <c r="F36" s="66">
        <v>6.59</v>
      </c>
      <c r="J36"/>
    </row>
    <row r="37" spans="1:10" x14ac:dyDescent="0.25">
      <c r="B37" s="53" t="s">
        <v>72</v>
      </c>
      <c r="C37" s="4">
        <v>447.76</v>
      </c>
      <c r="D37" s="1">
        <v>20</v>
      </c>
      <c r="E37" s="1">
        <v>400</v>
      </c>
      <c r="J37"/>
    </row>
    <row r="38" spans="1:10" x14ac:dyDescent="0.25">
      <c r="B38" s="53" t="s">
        <v>141</v>
      </c>
      <c r="C38" s="4">
        <v>649</v>
      </c>
      <c r="D38" s="1">
        <v>108.04</v>
      </c>
      <c r="E38" s="1">
        <v>500</v>
      </c>
      <c r="J38"/>
    </row>
    <row r="39" spans="1:10" x14ac:dyDescent="0.25">
      <c r="B39" s="53" t="s">
        <v>68</v>
      </c>
      <c r="C39" s="4">
        <v>384</v>
      </c>
      <c r="D39" s="1">
        <v>57</v>
      </c>
      <c r="E39" s="1">
        <v>600</v>
      </c>
      <c r="F39" s="66">
        <v>68</v>
      </c>
      <c r="J39"/>
    </row>
    <row r="40" spans="1:10" x14ac:dyDescent="0.25">
      <c r="B40" s="53" t="s">
        <v>158</v>
      </c>
      <c r="C40" s="4">
        <v>515.91999999999996</v>
      </c>
      <c r="D40" s="1"/>
      <c r="E40" s="1">
        <v>200</v>
      </c>
      <c r="F40" s="66">
        <v>451.31</v>
      </c>
      <c r="J40"/>
    </row>
    <row r="41" spans="1:10" x14ac:dyDescent="0.25">
      <c r="B41" s="53" t="s">
        <v>29</v>
      </c>
      <c r="C41" s="4">
        <v>1200</v>
      </c>
      <c r="D41" s="1">
        <v>825</v>
      </c>
      <c r="E41" s="1">
        <v>825</v>
      </c>
      <c r="F41" s="66">
        <v>900</v>
      </c>
      <c r="J41"/>
    </row>
    <row r="42" spans="1:10" x14ac:dyDescent="0.25">
      <c r="B42" s="53" t="s">
        <v>198</v>
      </c>
      <c r="C42" s="4">
        <v>2510.96</v>
      </c>
      <c r="D42" s="1">
        <v>2430.75</v>
      </c>
      <c r="E42" s="1">
        <v>2500</v>
      </c>
      <c r="F42" s="66">
        <v>1899.96</v>
      </c>
      <c r="J42"/>
    </row>
    <row r="43" spans="1:10" x14ac:dyDescent="0.25">
      <c r="B43" s="53" t="s">
        <v>199</v>
      </c>
      <c r="C43" s="4">
        <v>1878.99</v>
      </c>
      <c r="D43" s="1">
        <v>1727.26</v>
      </c>
      <c r="E43" s="1">
        <v>1500</v>
      </c>
      <c r="I43" s="50"/>
      <c r="J43"/>
    </row>
    <row r="44" spans="1:10" x14ac:dyDescent="0.25">
      <c r="A44" t="s">
        <v>19</v>
      </c>
      <c r="B44" s="53" t="s">
        <v>20</v>
      </c>
      <c r="C44" s="4">
        <v>1000</v>
      </c>
      <c r="D44" s="1"/>
      <c r="E44" s="1"/>
      <c r="I44" s="50"/>
      <c r="J44"/>
    </row>
    <row r="45" spans="1:10" x14ac:dyDescent="0.25">
      <c r="B45" s="53" t="s">
        <v>76</v>
      </c>
      <c r="C45" s="4">
        <v>400</v>
      </c>
      <c r="D45" s="1">
        <v>392.69</v>
      </c>
      <c r="E45" s="1">
        <v>633</v>
      </c>
      <c r="J45"/>
    </row>
    <row r="46" spans="1:10" x14ac:dyDescent="0.25">
      <c r="B46" s="53" t="s">
        <v>21</v>
      </c>
      <c r="C46" s="4">
        <v>1500</v>
      </c>
      <c r="D46" s="1">
        <v>661</v>
      </c>
      <c r="E46" s="1">
        <v>1000</v>
      </c>
      <c r="F46" s="66">
        <v>143.5</v>
      </c>
      <c r="J46"/>
    </row>
    <row r="47" spans="1:10" x14ac:dyDescent="0.25">
      <c r="B47" s="53" t="s">
        <v>22</v>
      </c>
      <c r="C47" s="4">
        <v>1500</v>
      </c>
      <c r="D47" s="1">
        <v>596</v>
      </c>
      <c r="E47" s="1">
        <v>1000</v>
      </c>
      <c r="F47" s="66">
        <v>128</v>
      </c>
      <c r="J47"/>
    </row>
    <row r="48" spans="1:10" x14ac:dyDescent="0.25">
      <c r="B48" s="53" t="s">
        <v>131</v>
      </c>
      <c r="C48" s="4"/>
      <c r="D48" s="1">
        <v>1055</v>
      </c>
      <c r="E48" s="1"/>
      <c r="J48"/>
    </row>
    <row r="49" spans="1:10" x14ac:dyDescent="0.25">
      <c r="B49" s="53" t="s">
        <v>23</v>
      </c>
      <c r="C49" s="4"/>
      <c r="D49" s="1"/>
      <c r="E49" s="1"/>
      <c r="I49" s="50"/>
      <c r="J49"/>
    </row>
    <row r="50" spans="1:10" x14ac:dyDescent="0.25">
      <c r="B50" s="53" t="s">
        <v>24</v>
      </c>
      <c r="C50" s="4"/>
      <c r="D50" s="1"/>
      <c r="E50" s="1">
        <v>500</v>
      </c>
      <c r="F50" s="66">
        <v>500</v>
      </c>
      <c r="J50"/>
    </row>
    <row r="51" spans="1:10" x14ac:dyDescent="0.25">
      <c r="B51" s="53" t="s">
        <v>25</v>
      </c>
      <c r="C51" s="4"/>
      <c r="D51" s="1">
        <v>435</v>
      </c>
      <c r="E51" s="1">
        <v>500</v>
      </c>
      <c r="J51"/>
    </row>
    <row r="52" spans="1:10" x14ac:dyDescent="0.25">
      <c r="B52" s="53" t="s">
        <v>26</v>
      </c>
      <c r="C52" s="4">
        <v>500</v>
      </c>
      <c r="D52" s="1"/>
      <c r="E52" s="1">
        <v>500</v>
      </c>
      <c r="J52"/>
    </row>
    <row r="53" spans="1:10" x14ac:dyDescent="0.25">
      <c r="B53" s="53" t="s">
        <v>27</v>
      </c>
      <c r="C53" s="4"/>
      <c r="D53" s="1"/>
      <c r="E53" s="1">
        <v>200</v>
      </c>
      <c r="J53"/>
    </row>
    <row r="54" spans="1:10" x14ac:dyDescent="0.25">
      <c r="B54" s="53" t="s">
        <v>31</v>
      </c>
      <c r="C54" s="4"/>
      <c r="D54" s="1"/>
      <c r="E54" s="1">
        <v>200</v>
      </c>
      <c r="F54" s="66">
        <v>34</v>
      </c>
      <c r="J54"/>
    </row>
    <row r="55" spans="1:10" x14ac:dyDescent="0.25">
      <c r="B55" s="53" t="s">
        <v>28</v>
      </c>
      <c r="C55" s="4">
        <v>400</v>
      </c>
      <c r="D55" s="1">
        <v>66</v>
      </c>
      <c r="E55" s="1">
        <v>100</v>
      </c>
      <c r="J55"/>
    </row>
    <row r="56" spans="1:10" x14ac:dyDescent="0.25">
      <c r="A56" t="s">
        <v>12</v>
      </c>
      <c r="B56" s="53" t="s">
        <v>13</v>
      </c>
      <c r="C56" s="4">
        <v>4000</v>
      </c>
      <c r="D56" s="1">
        <v>3258.39</v>
      </c>
      <c r="E56" s="1">
        <v>4000</v>
      </c>
      <c r="F56" s="66">
        <v>928.54</v>
      </c>
      <c r="J56"/>
    </row>
    <row r="57" spans="1:10" x14ac:dyDescent="0.25">
      <c r="B57" s="53" t="s">
        <v>69</v>
      </c>
      <c r="C57" s="4">
        <v>234</v>
      </c>
      <c r="D57" s="1">
        <v>246</v>
      </c>
      <c r="E57" s="1">
        <v>246</v>
      </c>
      <c r="J57"/>
    </row>
    <row r="58" spans="1:10" x14ac:dyDescent="0.25">
      <c r="B58" s="53" t="s">
        <v>150</v>
      </c>
      <c r="C58" s="4"/>
      <c r="D58" s="1">
        <v>69</v>
      </c>
      <c r="E58" s="1">
        <v>100</v>
      </c>
      <c r="F58" s="66">
        <v>36</v>
      </c>
      <c r="J58"/>
    </row>
    <row r="59" spans="1:10" x14ac:dyDescent="0.25">
      <c r="B59" s="53" t="s">
        <v>205</v>
      </c>
      <c r="C59" s="4"/>
      <c r="D59" s="1"/>
      <c r="E59" s="1"/>
      <c r="F59" s="66">
        <v>250</v>
      </c>
      <c r="J59"/>
    </row>
    <row r="60" spans="1:10" x14ac:dyDescent="0.25">
      <c r="B60" s="53" t="s">
        <v>64</v>
      </c>
      <c r="C60" s="4">
        <v>150</v>
      </c>
      <c r="D60" s="1">
        <v>63.26</v>
      </c>
      <c r="E60" s="1">
        <v>80</v>
      </c>
      <c r="F60" s="66">
        <v>77</v>
      </c>
      <c r="G60" s="1"/>
      <c r="H60" s="1"/>
      <c r="J60"/>
    </row>
    <row r="61" spans="1:10" x14ac:dyDescent="0.25">
      <c r="B61" s="53" t="s">
        <v>35</v>
      </c>
      <c r="C61" s="4">
        <v>182.38</v>
      </c>
      <c r="D61" s="1">
        <v>216.18</v>
      </c>
      <c r="E61" s="1">
        <v>220</v>
      </c>
      <c r="F61" s="66">
        <v>73</v>
      </c>
      <c r="I61" s="4"/>
      <c r="J61" s="4"/>
    </row>
    <row r="62" spans="1:10" x14ac:dyDescent="0.25">
      <c r="B62" s="53" t="s">
        <v>33</v>
      </c>
      <c r="C62" s="4">
        <v>125.55</v>
      </c>
      <c r="D62" s="1">
        <v>45.34</v>
      </c>
      <c r="E62" s="1">
        <v>50</v>
      </c>
      <c r="F62" s="66">
        <v>41</v>
      </c>
      <c r="J62"/>
    </row>
    <row r="63" spans="1:10" x14ac:dyDescent="0.25">
      <c r="B63" s="53" t="s">
        <v>70</v>
      </c>
      <c r="C63" s="4"/>
      <c r="D63" s="1">
        <v>20.99</v>
      </c>
      <c r="E63" s="1">
        <v>30</v>
      </c>
      <c r="F63" s="66">
        <v>41.98</v>
      </c>
      <c r="J63"/>
    </row>
    <row r="64" spans="1:10" x14ac:dyDescent="0.25">
      <c r="B64" s="53" t="s">
        <v>32</v>
      </c>
      <c r="C64" s="4"/>
      <c r="D64" s="1"/>
      <c r="E64" s="1"/>
      <c r="J64"/>
    </row>
    <row r="65" spans="1:10" x14ac:dyDescent="0.25">
      <c r="B65" s="53" t="s">
        <v>181</v>
      </c>
      <c r="C65" s="4"/>
      <c r="D65" s="1"/>
      <c r="E65" s="1">
        <v>800</v>
      </c>
      <c r="F65" s="66">
        <v>869.5</v>
      </c>
      <c r="I65" s="50"/>
      <c r="J65"/>
    </row>
    <row r="66" spans="1:10" x14ac:dyDescent="0.25">
      <c r="B66" s="53" t="s">
        <v>149</v>
      </c>
      <c r="C66" s="4"/>
      <c r="D66" s="1">
        <v>4745.49</v>
      </c>
      <c r="E66" s="1"/>
      <c r="J66"/>
    </row>
    <row r="67" spans="1:10" x14ac:dyDescent="0.25">
      <c r="B67" s="53" t="s">
        <v>137</v>
      </c>
      <c r="C67" s="4"/>
      <c r="D67" s="1">
        <v>5254.51</v>
      </c>
      <c r="E67" s="1"/>
      <c r="J67"/>
    </row>
    <row r="68" spans="1:10" x14ac:dyDescent="0.25">
      <c r="B68" s="53" t="s">
        <v>14</v>
      </c>
      <c r="C68" s="4">
        <v>250</v>
      </c>
      <c r="D68" s="1">
        <v>175.46</v>
      </c>
      <c r="E68" s="1"/>
      <c r="F68" s="66">
        <v>0</v>
      </c>
      <c r="J68"/>
    </row>
    <row r="69" spans="1:10" x14ac:dyDescent="0.25">
      <c r="B69" s="53" t="s">
        <v>15</v>
      </c>
      <c r="C69" s="4">
        <f>+Sheet2!F49</f>
        <v>22099.11</v>
      </c>
      <c r="D69" s="1">
        <f>+Sheet2!F49</f>
        <v>22099.11</v>
      </c>
      <c r="E69" s="1">
        <v>21000</v>
      </c>
      <c r="J69"/>
    </row>
    <row r="70" spans="1:10" ht="18" x14ac:dyDescent="0.4">
      <c r="A70" t="s">
        <v>36</v>
      </c>
      <c r="B70" s="53" t="s">
        <v>95</v>
      </c>
      <c r="C70" s="33">
        <v>56000</v>
      </c>
      <c r="D70" s="26">
        <f>+Sheet3!D57</f>
        <v>56218.82</v>
      </c>
      <c r="E70" s="26">
        <v>0</v>
      </c>
      <c r="F70" s="67">
        <v>0</v>
      </c>
      <c r="G70" s="51"/>
      <c r="J70"/>
    </row>
    <row r="71" spans="1:10" ht="18" x14ac:dyDescent="0.4">
      <c r="C71" s="34">
        <f>SUM(C30:C70)</f>
        <v>121282.57</v>
      </c>
      <c r="D71" s="34">
        <f>SUM(D30:D70)</f>
        <v>123610.34</v>
      </c>
      <c r="E71" s="52">
        <f>SUM(E30:E70)</f>
        <v>61404</v>
      </c>
      <c r="F71" s="70">
        <f>SUM(F30:F70)</f>
        <v>18139.16</v>
      </c>
      <c r="J71"/>
    </row>
    <row r="72" spans="1:10" ht="18" x14ac:dyDescent="0.4">
      <c r="B72" s="53" t="s">
        <v>30</v>
      </c>
      <c r="C72" s="27">
        <f>+C25-C71</f>
        <v>-310.73000000001048</v>
      </c>
      <c r="D72" s="27">
        <f>+D25-D71</f>
        <v>-2706.3000000000029</v>
      </c>
      <c r="E72" s="27">
        <f>+E25-E71</f>
        <v>-1054</v>
      </c>
      <c r="F72" s="71">
        <f>+F25-F71</f>
        <v>1292.3499999999985</v>
      </c>
      <c r="G72" s="4"/>
      <c r="H72" s="4"/>
      <c r="I72" t="s">
        <v>209</v>
      </c>
    </row>
    <row r="73" spans="1:10" ht="18" x14ac:dyDescent="0.4">
      <c r="A73" s="23"/>
      <c r="C73" s="9"/>
      <c r="D73" s="3"/>
      <c r="E73" s="1"/>
      <c r="G73" s="6"/>
      <c r="H73" s="1"/>
    </row>
    <row r="74" spans="1:10" x14ac:dyDescent="0.25">
      <c r="A74" s="20" t="s">
        <v>184</v>
      </c>
      <c r="C74" s="85" t="s">
        <v>185</v>
      </c>
      <c r="D74" s="85"/>
      <c r="E74" s="85"/>
      <c r="F74" s="72">
        <v>15062.83</v>
      </c>
      <c r="G74" s="1"/>
      <c r="I74" s="1"/>
      <c r="J74"/>
    </row>
    <row r="75" spans="1:10" x14ac:dyDescent="0.25">
      <c r="A75" s="20" t="s">
        <v>206</v>
      </c>
      <c r="B75" s="76">
        <f>+F80</f>
        <v>14912.83</v>
      </c>
      <c r="C75" s="38"/>
      <c r="D75" s="85" t="s">
        <v>186</v>
      </c>
      <c r="E75" s="85"/>
      <c r="F75" s="73"/>
      <c r="G75" s="1"/>
      <c r="I75" s="1"/>
      <c r="J75"/>
    </row>
    <row r="76" spans="1:10" x14ac:dyDescent="0.25">
      <c r="A76" s="20" t="s">
        <v>187</v>
      </c>
      <c r="B76" s="76">
        <v>15</v>
      </c>
      <c r="D76" s="81" t="s">
        <v>188</v>
      </c>
      <c r="E76" s="81"/>
      <c r="F76" s="53"/>
      <c r="I76" s="1"/>
      <c r="J76"/>
    </row>
    <row r="77" spans="1:10" x14ac:dyDescent="0.25">
      <c r="A77" s="20" t="s">
        <v>189</v>
      </c>
      <c r="B77" s="54">
        <v>10439.34</v>
      </c>
      <c r="C77" s="39">
        <v>45496</v>
      </c>
      <c r="D77" s="41" t="s">
        <v>202</v>
      </c>
      <c r="E77" s="42">
        <v>5983</v>
      </c>
      <c r="F77" s="66">
        <v>75</v>
      </c>
      <c r="I77" s="1"/>
      <c r="J77"/>
    </row>
    <row r="78" spans="1:10" ht="20.25" x14ac:dyDescent="0.55000000000000004">
      <c r="A78" s="20" t="s">
        <v>190</v>
      </c>
      <c r="B78" s="55">
        <v>10662.16</v>
      </c>
      <c r="C78" s="39">
        <v>45650</v>
      </c>
      <c r="D78" s="20" t="s">
        <v>208</v>
      </c>
      <c r="E78" s="42">
        <v>6016</v>
      </c>
      <c r="F78" s="67">
        <v>75</v>
      </c>
      <c r="I78" s="1"/>
      <c r="J78"/>
    </row>
    <row r="79" spans="1:10" ht="18" x14ac:dyDescent="0.4">
      <c r="A79" s="20" t="s">
        <v>191</v>
      </c>
      <c r="B79" s="56">
        <f>SUM(B75:B78)</f>
        <v>36029.33</v>
      </c>
      <c r="C79" s="37"/>
      <c r="D79" s="7" t="s">
        <v>192</v>
      </c>
      <c r="E79" s="10"/>
      <c r="F79" s="70">
        <f>SUM(F77:F78)</f>
        <v>150</v>
      </c>
      <c r="I79" s="1"/>
      <c r="J79"/>
    </row>
    <row r="80" spans="1:10" ht="18" x14ac:dyDescent="0.4">
      <c r="A80" s="20"/>
      <c r="B80" s="57"/>
      <c r="D80" s="79" t="s">
        <v>193</v>
      </c>
      <c r="E80" s="79"/>
      <c r="F80" s="70">
        <f>+F74+F75-F79</f>
        <v>14912.83</v>
      </c>
      <c r="I80" s="1"/>
      <c r="J80"/>
    </row>
    <row r="81" spans="1:17" x14ac:dyDescent="0.25">
      <c r="A81" s="20" t="s">
        <v>207</v>
      </c>
      <c r="B81" s="77">
        <f>+F89</f>
        <v>63626.16</v>
      </c>
      <c r="D81" s="7"/>
      <c r="E81" s="1"/>
      <c r="F81" s="53"/>
      <c r="I81" s="1"/>
      <c r="J81"/>
    </row>
    <row r="82" spans="1:17" x14ac:dyDescent="0.25">
      <c r="A82" s="20"/>
      <c r="B82" s="58"/>
      <c r="D82" s="20" t="s">
        <v>194</v>
      </c>
      <c r="E82" s="10"/>
      <c r="F82" s="72">
        <v>63626.16</v>
      </c>
      <c r="I82" s="1"/>
      <c r="J82"/>
    </row>
    <row r="83" spans="1:17" x14ac:dyDescent="0.25">
      <c r="A83" s="7" t="s">
        <v>195</v>
      </c>
      <c r="B83" s="78">
        <f>+B81+B79</f>
        <v>99655.49</v>
      </c>
      <c r="D83" s="85" t="s">
        <v>196</v>
      </c>
      <c r="E83" s="85"/>
      <c r="I83" s="1"/>
      <c r="J83"/>
    </row>
    <row r="84" spans="1:17" x14ac:dyDescent="0.25">
      <c r="A84" s="7"/>
      <c r="B84" s="57"/>
      <c r="C84" s="37"/>
      <c r="D84" s="10" t="s">
        <v>200</v>
      </c>
      <c r="E84" s="10"/>
      <c r="F84" s="66">
        <v>0</v>
      </c>
      <c r="I84" s="1"/>
      <c r="J84"/>
    </row>
    <row r="85" spans="1:17" x14ac:dyDescent="0.25">
      <c r="A85" s="7"/>
      <c r="B85" s="57"/>
      <c r="C85" s="7"/>
      <c r="D85" s="81" t="s">
        <v>188</v>
      </c>
      <c r="E85" s="81"/>
      <c r="I85" s="1"/>
      <c r="J85"/>
    </row>
    <row r="86" spans="1:17" x14ac:dyDescent="0.25">
      <c r="A86" s="47"/>
      <c r="B86" s="57"/>
      <c r="C86" s="39"/>
      <c r="D86" s="41"/>
      <c r="E86" s="42"/>
      <c r="F86" s="66">
        <v>0</v>
      </c>
      <c r="I86" s="1"/>
      <c r="J86"/>
    </row>
    <row r="87" spans="1:17" ht="18" x14ac:dyDescent="0.4">
      <c r="A87" s="10"/>
      <c r="C87" s="39"/>
      <c r="D87" s="41"/>
      <c r="E87" s="42"/>
      <c r="F87" s="67">
        <v>0</v>
      </c>
      <c r="I87" s="1"/>
      <c r="J87"/>
    </row>
    <row r="88" spans="1:17" ht="18" x14ac:dyDescent="0.4">
      <c r="A88" s="10"/>
      <c r="D88" s="20" t="s">
        <v>197</v>
      </c>
      <c r="E88" s="10"/>
      <c r="F88" s="68">
        <f>SUM(F86:F86)</f>
        <v>0</v>
      </c>
      <c r="I88" s="1"/>
      <c r="J88"/>
    </row>
    <row r="89" spans="1:17" ht="18" x14ac:dyDescent="0.4">
      <c r="A89" s="46"/>
      <c r="B89" s="59"/>
      <c r="C89" s="39"/>
      <c r="D89" s="79" t="s">
        <v>193</v>
      </c>
      <c r="E89" s="79"/>
      <c r="F89" s="68">
        <f>+F82+F84-F88</f>
        <v>63626.16</v>
      </c>
      <c r="I89" s="1"/>
      <c r="J89"/>
    </row>
    <row r="90" spans="1:17" x14ac:dyDescent="0.25">
      <c r="A90" s="46"/>
      <c r="C90" s="39"/>
      <c r="D90" s="7"/>
      <c r="E90" s="1"/>
      <c r="F90" s="53"/>
      <c r="I90" s="1"/>
      <c r="J90"/>
    </row>
    <row r="91" spans="1:17" x14ac:dyDescent="0.25">
      <c r="A91" s="10"/>
      <c r="B91" s="60"/>
      <c r="C91" s="39"/>
      <c r="D91" s="7"/>
      <c r="E91" s="1"/>
      <c r="F91" s="53"/>
      <c r="I91" s="1"/>
      <c r="J91"/>
    </row>
    <row r="92" spans="1:17" ht="18" x14ac:dyDescent="0.4">
      <c r="A92" s="29"/>
      <c r="B92" s="60"/>
      <c r="C92" s="39"/>
      <c r="D92" s="7"/>
      <c r="E92" s="1"/>
      <c r="F92" s="53"/>
      <c r="I92" s="1"/>
      <c r="J92"/>
      <c r="Q92" s="75"/>
    </row>
    <row r="93" spans="1:17" x14ac:dyDescent="0.25">
      <c r="A93" s="46"/>
      <c r="B93" s="61"/>
      <c r="D93" s="7"/>
      <c r="E93" s="1"/>
      <c r="F93" s="53"/>
      <c r="I93" s="1"/>
      <c r="J93"/>
    </row>
    <row r="94" spans="1:17" x14ac:dyDescent="0.25">
      <c r="A94" s="10"/>
      <c r="B94" s="62"/>
      <c r="D94" s="7"/>
      <c r="E94" s="1"/>
      <c r="F94" s="53"/>
      <c r="I94" s="1"/>
      <c r="J94"/>
    </row>
    <row r="95" spans="1:17" x14ac:dyDescent="0.25">
      <c r="A95" s="46"/>
      <c r="B95" s="63"/>
      <c r="D95" s="7"/>
      <c r="E95" s="1"/>
      <c r="F95" s="53"/>
      <c r="I95" s="1"/>
      <c r="J95"/>
    </row>
    <row r="96" spans="1:17" x14ac:dyDescent="0.25">
      <c r="A96" s="10"/>
      <c r="B96" s="60"/>
      <c r="D96" s="7"/>
      <c r="E96" s="1"/>
      <c r="F96" s="53"/>
      <c r="I96" s="1"/>
      <c r="J96"/>
    </row>
    <row r="97" spans="1:10" x14ac:dyDescent="0.25">
      <c r="A97" s="47"/>
      <c r="D97" s="7"/>
      <c r="E97" s="1"/>
      <c r="F97" s="53"/>
      <c r="I97" s="1"/>
      <c r="J97"/>
    </row>
    <row r="98" spans="1:10" x14ac:dyDescent="0.25">
      <c r="A98" s="8"/>
      <c r="D98" s="7"/>
      <c r="E98" s="1"/>
      <c r="F98" s="53"/>
    </row>
    <row r="99" spans="1:10" x14ac:dyDescent="0.25">
      <c r="A99" s="8"/>
      <c r="D99" s="7"/>
      <c r="E99" s="1"/>
      <c r="F99" s="53"/>
    </row>
    <row r="100" spans="1:10" x14ac:dyDescent="0.25">
      <c r="A100" s="8"/>
      <c r="D100" s="7"/>
      <c r="E100" s="1"/>
      <c r="F100" s="53"/>
    </row>
    <row r="101" spans="1:10" x14ac:dyDescent="0.25">
      <c r="A101" s="8"/>
      <c r="D101" s="7"/>
      <c r="E101" s="1"/>
      <c r="F101" s="53"/>
    </row>
    <row r="102" spans="1:10" ht="18" x14ac:dyDescent="0.4">
      <c r="A102" s="14"/>
      <c r="C102" s="8"/>
      <c r="F102" s="53"/>
    </row>
    <row r="103" spans="1:10" x14ac:dyDescent="0.25">
      <c r="A103" s="35"/>
      <c r="B103" s="59"/>
      <c r="F103" s="53"/>
      <c r="I103" s="1"/>
      <c r="J103"/>
    </row>
    <row r="104" spans="1:10" x14ac:dyDescent="0.25">
      <c r="F104" s="53"/>
      <c r="I104" s="1"/>
      <c r="J104"/>
    </row>
    <row r="105" spans="1:10" x14ac:dyDescent="0.25">
      <c r="A105" s="47"/>
      <c r="F105" s="53"/>
      <c r="I105" s="1"/>
      <c r="J105"/>
    </row>
    <row r="106" spans="1:10" x14ac:dyDescent="0.25">
      <c r="A106" s="8"/>
      <c r="F106" s="53"/>
    </row>
    <row r="107" spans="1:10" x14ac:dyDescent="0.25">
      <c r="A107" s="8"/>
      <c r="D107" s="7"/>
      <c r="E107" s="1"/>
      <c r="F107" s="53"/>
    </row>
    <row r="108" spans="1:10" x14ac:dyDescent="0.25">
      <c r="A108" s="8"/>
      <c r="D108" s="7"/>
      <c r="E108" s="1"/>
      <c r="F108" s="53"/>
    </row>
    <row r="109" spans="1:10" ht="18" x14ac:dyDescent="0.4">
      <c r="A109" s="14"/>
      <c r="D109" s="7"/>
      <c r="E109" s="1"/>
      <c r="F109" s="53"/>
    </row>
    <row r="110" spans="1:10" x14ac:dyDescent="0.25">
      <c r="A110" s="35"/>
      <c r="B110" s="59"/>
      <c r="F110" s="53"/>
      <c r="I110" s="1"/>
      <c r="J110"/>
    </row>
    <row r="111" spans="1:10" x14ac:dyDescent="0.25">
      <c r="F111" s="53"/>
      <c r="I111" s="1"/>
      <c r="J111"/>
    </row>
    <row r="112" spans="1:10" x14ac:dyDescent="0.25">
      <c r="A112" s="35"/>
      <c r="B112" s="64"/>
      <c r="F112" s="53"/>
      <c r="I112" s="1"/>
      <c r="J112"/>
    </row>
    <row r="113" spans="1:10" x14ac:dyDescent="0.25">
      <c r="A113" s="4"/>
      <c r="F113" s="53"/>
      <c r="I113" s="1"/>
      <c r="J113"/>
    </row>
    <row r="114" spans="1:10" x14ac:dyDescent="0.25">
      <c r="I114" s="1"/>
      <c r="J114"/>
    </row>
    <row r="115" spans="1:10" x14ac:dyDescent="0.25">
      <c r="I115" s="1"/>
      <c r="J115"/>
    </row>
    <row r="116" spans="1:10" x14ac:dyDescent="0.25">
      <c r="I116" s="1"/>
      <c r="J116"/>
    </row>
    <row r="117" spans="1:10" x14ac:dyDescent="0.25">
      <c r="I117" s="1"/>
      <c r="J117"/>
    </row>
    <row r="118" spans="1:10" x14ac:dyDescent="0.25">
      <c r="I118" s="1"/>
      <c r="J118"/>
    </row>
    <row r="119" spans="1:10" x14ac:dyDescent="0.25">
      <c r="I119" s="1"/>
      <c r="J119"/>
    </row>
    <row r="120" spans="1:10" x14ac:dyDescent="0.25">
      <c r="I120" s="1"/>
      <c r="J120"/>
    </row>
    <row r="121" spans="1:10" x14ac:dyDescent="0.25">
      <c r="I121" s="1"/>
      <c r="J121"/>
    </row>
    <row r="122" spans="1:10" x14ac:dyDescent="0.25">
      <c r="I122" s="1"/>
      <c r="J122"/>
    </row>
    <row r="123" spans="1:10" x14ac:dyDescent="0.25">
      <c r="I123" s="1"/>
      <c r="J123"/>
    </row>
    <row r="124" spans="1:10" x14ac:dyDescent="0.25">
      <c r="I124" s="1"/>
      <c r="J124"/>
    </row>
    <row r="125" spans="1:10" x14ac:dyDescent="0.25">
      <c r="I125" s="1"/>
      <c r="J125"/>
    </row>
  </sheetData>
  <sortState xmlns:xlrd2="http://schemas.microsoft.com/office/spreadsheetml/2017/richdata2" ref="C77:F78">
    <sortCondition ref="E77:E78"/>
  </sortState>
  <mergeCells count="12">
    <mergeCell ref="D89:E89"/>
    <mergeCell ref="A1:H1"/>
    <mergeCell ref="D85:E85"/>
    <mergeCell ref="D76:E76"/>
    <mergeCell ref="A25:B25"/>
    <mergeCell ref="A2:F2"/>
    <mergeCell ref="A27:G27"/>
    <mergeCell ref="A28:G28"/>
    <mergeCell ref="C74:E74"/>
    <mergeCell ref="D75:E75"/>
    <mergeCell ref="D80:E80"/>
    <mergeCell ref="D83:E83"/>
  </mergeCells>
  <printOptions gridLines="1"/>
  <pageMargins left="0.25" right="0.25" top="0.75" bottom="0.75" header="0.3" footer="0.3"/>
  <pageSetup scale="75" fitToHeight="0" orientation="landscape" horizontalDpi="4294967293" verticalDpi="300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6"/>
  <sheetViews>
    <sheetView topLeftCell="A27" workbookViewId="0">
      <selection activeCell="F51" sqref="F51"/>
    </sheetView>
  </sheetViews>
  <sheetFormatPr defaultRowHeight="15" x14ac:dyDescent="0.25"/>
  <cols>
    <col min="1" max="1" width="30.140625" customWidth="1"/>
    <col min="2" max="2" width="14.42578125" customWidth="1"/>
    <col min="3" max="3" width="15.42578125" customWidth="1"/>
    <col min="4" max="4" width="17" style="7" customWidth="1"/>
    <col min="5" max="5" width="17.28515625" style="10" customWidth="1"/>
    <col min="6" max="6" width="18.140625" style="42" customWidth="1"/>
    <col min="7" max="7" width="9.140625" customWidth="1"/>
    <col min="8" max="8" width="11.5703125" bestFit="1" customWidth="1"/>
    <col min="9" max="9" width="16.7109375" bestFit="1" customWidth="1"/>
  </cols>
  <sheetData>
    <row r="1" spans="1:9" ht="21" x14ac:dyDescent="0.45">
      <c r="A1" s="86" t="s">
        <v>116</v>
      </c>
      <c r="B1" s="86"/>
      <c r="C1" s="86"/>
      <c r="D1" s="86"/>
      <c r="E1" s="86"/>
      <c r="F1" s="86"/>
    </row>
    <row r="2" spans="1:9" x14ac:dyDescent="0.25">
      <c r="B2" s="10" t="s">
        <v>38</v>
      </c>
      <c r="C2" s="10" t="s">
        <v>77</v>
      </c>
      <c r="D2" s="10" t="s">
        <v>38</v>
      </c>
      <c r="E2" s="10" t="s">
        <v>38</v>
      </c>
      <c r="F2" s="10" t="s">
        <v>148</v>
      </c>
    </row>
    <row r="3" spans="1:9" x14ac:dyDescent="0.25">
      <c r="A3" s="11" t="s">
        <v>39</v>
      </c>
      <c r="B3" s="12" t="s">
        <v>53</v>
      </c>
      <c r="C3" s="12" t="s">
        <v>75</v>
      </c>
      <c r="D3" s="12" t="s">
        <v>75</v>
      </c>
      <c r="E3" s="12" t="s">
        <v>96</v>
      </c>
      <c r="F3" s="10" t="s">
        <v>96</v>
      </c>
      <c r="H3" s="28"/>
    </row>
    <row r="4" spans="1:9" x14ac:dyDescent="0.25">
      <c r="A4" s="13" t="s">
        <v>40</v>
      </c>
      <c r="B4" s="8">
        <v>1210</v>
      </c>
      <c r="C4" s="8">
        <v>1210</v>
      </c>
      <c r="D4" s="8">
        <v>2250</v>
      </c>
      <c r="E4" s="10">
        <v>2975</v>
      </c>
      <c r="F4" s="10">
        <v>2975</v>
      </c>
    </row>
    <row r="5" spans="1:9" x14ac:dyDescent="0.25">
      <c r="A5" s="13" t="s">
        <v>54</v>
      </c>
      <c r="B5" s="8"/>
      <c r="C5" s="8"/>
      <c r="D5" s="22">
        <v>1350</v>
      </c>
      <c r="E5" s="10">
        <v>792</v>
      </c>
      <c r="F5" s="10"/>
    </row>
    <row r="6" spans="1:9" x14ac:dyDescent="0.25">
      <c r="A6" s="13" t="s">
        <v>90</v>
      </c>
      <c r="B6" s="8"/>
      <c r="C6" s="8"/>
      <c r="D6" s="22">
        <v>1311.66</v>
      </c>
      <c r="F6" s="10"/>
    </row>
    <row r="7" spans="1:9" x14ac:dyDescent="0.25">
      <c r="A7" s="13" t="s">
        <v>55</v>
      </c>
      <c r="B7" s="8"/>
      <c r="C7" s="8"/>
      <c r="D7" s="32">
        <v>0</v>
      </c>
      <c r="E7" s="10">
        <v>950</v>
      </c>
      <c r="F7" s="10">
        <v>0</v>
      </c>
    </row>
    <row r="8" spans="1:9" x14ac:dyDescent="0.25">
      <c r="A8" s="13" t="s">
        <v>57</v>
      </c>
      <c r="B8" s="8"/>
      <c r="C8" s="8"/>
      <c r="D8" s="32">
        <v>0</v>
      </c>
      <c r="E8" s="10">
        <v>1355</v>
      </c>
      <c r="F8" s="10"/>
    </row>
    <row r="9" spans="1:9" x14ac:dyDescent="0.25">
      <c r="A9" s="13" t="s">
        <v>56</v>
      </c>
      <c r="B9" s="8"/>
      <c r="C9" s="8"/>
      <c r="D9" s="32">
        <v>0</v>
      </c>
      <c r="E9" s="10">
        <v>1075</v>
      </c>
      <c r="F9" s="10">
        <v>0</v>
      </c>
    </row>
    <row r="10" spans="1:9" x14ac:dyDescent="0.25">
      <c r="A10" s="13" t="s">
        <v>58</v>
      </c>
      <c r="B10" s="8">
        <v>300</v>
      </c>
      <c r="C10" s="8"/>
      <c r="D10" s="8"/>
      <c r="F10" s="10"/>
    </row>
    <row r="11" spans="1:9" x14ac:dyDescent="0.25">
      <c r="A11" s="13" t="s">
        <v>79</v>
      </c>
      <c r="B11" s="8">
        <v>3636</v>
      </c>
      <c r="C11" s="8">
        <v>3636</v>
      </c>
      <c r="D11" s="8">
        <v>3960</v>
      </c>
      <c r="E11" s="10">
        <v>4250</v>
      </c>
      <c r="F11" s="10">
        <v>4250</v>
      </c>
    </row>
    <row r="12" spans="1:9" x14ac:dyDescent="0.25">
      <c r="A12" s="13" t="s">
        <v>80</v>
      </c>
      <c r="B12" s="8"/>
      <c r="C12" s="8"/>
      <c r="D12" s="8">
        <v>7350</v>
      </c>
      <c r="E12" s="10">
        <v>6396</v>
      </c>
      <c r="F12" s="10">
        <v>6396</v>
      </c>
    </row>
    <row r="13" spans="1:9" x14ac:dyDescent="0.25">
      <c r="A13" s="13" t="s">
        <v>81</v>
      </c>
      <c r="B13" s="8"/>
      <c r="C13" s="8"/>
      <c r="D13" s="8">
        <v>5850</v>
      </c>
      <c r="E13" s="10">
        <v>3465</v>
      </c>
      <c r="F13" s="10">
        <v>3465</v>
      </c>
    </row>
    <row r="14" spans="1:9" ht="17.25" x14ac:dyDescent="0.4">
      <c r="A14" s="13" t="s">
        <v>41</v>
      </c>
      <c r="B14" s="14">
        <v>5786</v>
      </c>
      <c r="C14" s="14">
        <v>5786</v>
      </c>
      <c r="D14" s="29">
        <v>70</v>
      </c>
      <c r="E14" s="29">
        <v>0</v>
      </c>
      <c r="F14" s="29">
        <v>0</v>
      </c>
    </row>
    <row r="15" spans="1:9" x14ac:dyDescent="0.25">
      <c r="A15" s="13"/>
      <c r="B15" s="8">
        <f>SUM(B4:B14)</f>
        <v>10932</v>
      </c>
      <c r="C15" s="8">
        <f>SUM(C4:C14)</f>
        <v>10632</v>
      </c>
      <c r="D15" s="8">
        <f>SUM(D4:D14)</f>
        <v>22141.66</v>
      </c>
      <c r="E15" s="8">
        <f>SUM(E4:E14)</f>
        <v>21258</v>
      </c>
      <c r="F15" s="10">
        <f>SUM(F4:F14)</f>
        <v>17086</v>
      </c>
    </row>
    <row r="16" spans="1:9" x14ac:dyDescent="0.25">
      <c r="A16" s="15" t="s">
        <v>42</v>
      </c>
      <c r="B16" s="8"/>
      <c r="C16" s="8"/>
      <c r="D16" s="8"/>
      <c r="F16" s="10"/>
      <c r="I16" s="31"/>
    </row>
    <row r="17" spans="1:7" x14ac:dyDescent="0.25">
      <c r="A17" s="15" t="s">
        <v>117</v>
      </c>
      <c r="B17" s="8"/>
      <c r="C17" s="8"/>
      <c r="D17" s="8"/>
      <c r="F17" s="10"/>
    </row>
    <row r="18" spans="1:7" x14ac:dyDescent="0.25">
      <c r="A18" s="17" t="s">
        <v>65</v>
      </c>
      <c r="B18" s="8">
        <v>1175.48</v>
      </c>
      <c r="C18" s="8">
        <v>1000</v>
      </c>
      <c r="D18" s="8">
        <v>1061.6099999999999</v>
      </c>
      <c r="E18" s="10">
        <v>1015.45</v>
      </c>
      <c r="F18" s="10">
        <v>1015.45</v>
      </c>
    </row>
    <row r="19" spans="1:7" x14ac:dyDescent="0.25">
      <c r="A19" s="13" t="s">
        <v>46</v>
      </c>
      <c r="B19" s="8">
        <v>133.59</v>
      </c>
      <c r="C19" s="8">
        <v>133</v>
      </c>
      <c r="D19" s="8">
        <v>132</v>
      </c>
      <c r="E19" s="10">
        <v>536.29999999999995</v>
      </c>
      <c r="F19" s="10">
        <v>536.29999999999995</v>
      </c>
    </row>
    <row r="20" spans="1:7" x14ac:dyDescent="0.25">
      <c r="A20" s="17" t="s">
        <v>44</v>
      </c>
      <c r="B20" s="8">
        <v>500.56</v>
      </c>
      <c r="C20" s="8"/>
      <c r="D20" s="8">
        <v>342.88</v>
      </c>
      <c r="F20" s="10"/>
    </row>
    <row r="21" spans="1:7" x14ac:dyDescent="0.25">
      <c r="A21" s="13" t="s">
        <v>63</v>
      </c>
      <c r="B21" s="8">
        <v>637.12</v>
      </c>
      <c r="C21" s="8">
        <v>600</v>
      </c>
      <c r="D21" s="8">
        <v>758.26</v>
      </c>
      <c r="E21" s="10">
        <v>723.58</v>
      </c>
      <c r="F21" s="10">
        <v>723.58</v>
      </c>
    </row>
    <row r="22" spans="1:7" x14ac:dyDescent="0.25">
      <c r="A22" s="13" t="s">
        <v>87</v>
      </c>
      <c r="B22" s="8">
        <v>863.58</v>
      </c>
      <c r="C22" s="8">
        <v>800</v>
      </c>
      <c r="D22" s="8">
        <v>189.83</v>
      </c>
      <c r="E22" s="10">
        <v>270.3</v>
      </c>
      <c r="F22" s="10">
        <v>270.3</v>
      </c>
    </row>
    <row r="23" spans="1:7" x14ac:dyDescent="0.25">
      <c r="A23" s="13" t="s">
        <v>88</v>
      </c>
      <c r="B23" s="8"/>
      <c r="C23" s="8"/>
      <c r="D23" s="8">
        <v>392.12</v>
      </c>
      <c r="E23" s="10">
        <v>240.45</v>
      </c>
      <c r="F23" s="10">
        <v>240.45</v>
      </c>
    </row>
    <row r="24" spans="1:7" x14ac:dyDescent="0.25">
      <c r="A24" s="13" t="s">
        <v>86</v>
      </c>
      <c r="B24" s="8">
        <v>7365.22</v>
      </c>
      <c r="C24" s="8">
        <v>7800</v>
      </c>
      <c r="D24" s="8"/>
      <c r="F24" s="10"/>
    </row>
    <row r="25" spans="1:7" x14ac:dyDescent="0.25">
      <c r="A25" s="13" t="s">
        <v>83</v>
      </c>
      <c r="D25" s="8">
        <v>6960.36</v>
      </c>
      <c r="E25" s="10">
        <v>6386.71</v>
      </c>
      <c r="F25" s="10">
        <v>6386.71</v>
      </c>
      <c r="G25" s="4"/>
    </row>
    <row r="26" spans="1:7" x14ac:dyDescent="0.25">
      <c r="A26" s="13" t="s">
        <v>81</v>
      </c>
      <c r="B26" s="8"/>
      <c r="C26" s="8"/>
      <c r="D26" s="8">
        <v>4746.18</v>
      </c>
      <c r="E26" s="10">
        <v>3229.62</v>
      </c>
      <c r="F26" s="10">
        <v>3229.62</v>
      </c>
    </row>
    <row r="27" spans="1:7" x14ac:dyDescent="0.25">
      <c r="A27" s="13" t="s">
        <v>84</v>
      </c>
      <c r="B27" s="8"/>
      <c r="C27" s="8"/>
      <c r="D27" s="8">
        <v>3696</v>
      </c>
      <c r="E27" s="10">
        <v>3510</v>
      </c>
      <c r="F27" s="10">
        <v>3510</v>
      </c>
    </row>
    <row r="28" spans="1:7" x14ac:dyDescent="0.25">
      <c r="A28" s="16" t="s">
        <v>135</v>
      </c>
      <c r="B28" s="8"/>
      <c r="C28" s="8"/>
      <c r="D28" s="8"/>
      <c r="E28" s="10">
        <v>371.69</v>
      </c>
      <c r="F28" s="10">
        <v>371.69</v>
      </c>
    </row>
    <row r="29" spans="1:7" x14ac:dyDescent="0.25">
      <c r="A29" s="16" t="s">
        <v>97</v>
      </c>
      <c r="B29" s="8"/>
      <c r="C29" s="8"/>
      <c r="D29" s="8"/>
      <c r="E29" s="10">
        <v>896.53</v>
      </c>
      <c r="F29" s="10">
        <v>896.53</v>
      </c>
    </row>
    <row r="30" spans="1:7" x14ac:dyDescent="0.25">
      <c r="A30" s="17" t="s">
        <v>43</v>
      </c>
      <c r="B30" s="8">
        <v>948.82</v>
      </c>
      <c r="C30" s="8">
        <v>1000</v>
      </c>
      <c r="D30" s="8">
        <v>606.79</v>
      </c>
      <c r="E30" s="10">
        <v>516.67999999999995</v>
      </c>
      <c r="F30" s="10">
        <v>516.67999999999995</v>
      </c>
    </row>
    <row r="31" spans="1:7" x14ac:dyDescent="0.25">
      <c r="A31" s="13" t="s">
        <v>45</v>
      </c>
      <c r="B31" s="8">
        <v>159.72999999999999</v>
      </c>
      <c r="C31" s="8">
        <v>160</v>
      </c>
      <c r="F31" s="10"/>
    </row>
    <row r="32" spans="1:7" x14ac:dyDescent="0.25">
      <c r="A32" s="13" t="s">
        <v>85</v>
      </c>
      <c r="B32" s="8">
        <v>2133.59</v>
      </c>
      <c r="C32" s="8">
        <v>3000</v>
      </c>
      <c r="D32" s="8">
        <v>2779</v>
      </c>
      <c r="E32" s="10">
        <v>375</v>
      </c>
      <c r="F32" s="10">
        <v>375</v>
      </c>
    </row>
    <row r="33" spans="1:6" x14ac:dyDescent="0.25">
      <c r="A33" s="13" t="s">
        <v>59</v>
      </c>
      <c r="B33" s="8">
        <v>200</v>
      </c>
      <c r="C33" s="8">
        <v>200</v>
      </c>
      <c r="D33" s="8">
        <v>200</v>
      </c>
      <c r="E33" s="10">
        <v>200</v>
      </c>
      <c r="F33" s="10">
        <v>200</v>
      </c>
    </row>
    <row r="34" spans="1:6" x14ac:dyDescent="0.25">
      <c r="A34" s="13" t="s">
        <v>136</v>
      </c>
      <c r="B34" s="8"/>
      <c r="C34" s="8"/>
      <c r="D34" s="8"/>
      <c r="E34" s="10">
        <v>125</v>
      </c>
      <c r="F34" s="10">
        <v>125</v>
      </c>
    </row>
    <row r="35" spans="1:6" x14ac:dyDescent="0.25">
      <c r="A35" s="13" t="s">
        <v>139</v>
      </c>
      <c r="B35" s="8"/>
      <c r="C35" s="8"/>
      <c r="D35" s="8"/>
      <c r="E35" s="10">
        <v>500</v>
      </c>
      <c r="F35" s="10">
        <v>500</v>
      </c>
    </row>
    <row r="36" spans="1:6" x14ac:dyDescent="0.25">
      <c r="A36" s="13" t="s">
        <v>61</v>
      </c>
      <c r="B36" s="8">
        <v>412.75</v>
      </c>
      <c r="C36" s="8">
        <v>400</v>
      </c>
      <c r="D36" s="8"/>
      <c r="F36" s="10"/>
    </row>
    <row r="37" spans="1:6" x14ac:dyDescent="0.25">
      <c r="A37" s="13" t="s">
        <v>62</v>
      </c>
      <c r="B37" s="8"/>
      <c r="C37" s="8"/>
      <c r="D37" s="8">
        <v>88.93</v>
      </c>
      <c r="E37" s="10">
        <v>149.19999999999999</v>
      </c>
      <c r="F37" s="10">
        <v>149.19999999999999</v>
      </c>
    </row>
    <row r="38" spans="1:6" x14ac:dyDescent="0.25">
      <c r="A38" s="13" t="s">
        <v>89</v>
      </c>
      <c r="B38" s="8"/>
      <c r="C38" s="8"/>
      <c r="D38" s="32">
        <v>0</v>
      </c>
      <c r="E38" s="10">
        <v>475</v>
      </c>
      <c r="F38" s="10"/>
    </row>
    <row r="39" spans="1:6" x14ac:dyDescent="0.25">
      <c r="A39" s="13" t="s">
        <v>126</v>
      </c>
      <c r="B39" s="8"/>
      <c r="C39" s="8"/>
      <c r="D39" s="32">
        <v>0</v>
      </c>
      <c r="E39" s="10">
        <v>1233.23</v>
      </c>
      <c r="F39" s="10">
        <v>1233.23</v>
      </c>
    </row>
    <row r="40" spans="1:6" x14ac:dyDescent="0.25">
      <c r="A40" s="13" t="s">
        <v>134</v>
      </c>
      <c r="B40" s="8"/>
      <c r="C40" s="8"/>
      <c r="D40" s="32"/>
      <c r="E40" s="10">
        <v>715</v>
      </c>
      <c r="F40" s="10">
        <v>0</v>
      </c>
    </row>
    <row r="41" spans="1:6" x14ac:dyDescent="0.25">
      <c r="A41" s="13" t="s">
        <v>82</v>
      </c>
      <c r="B41" s="8"/>
      <c r="C41" s="8"/>
      <c r="D41" s="32">
        <v>0</v>
      </c>
      <c r="E41" s="10">
        <v>360</v>
      </c>
      <c r="F41" s="10">
        <v>0</v>
      </c>
    </row>
    <row r="42" spans="1:6" x14ac:dyDescent="0.25">
      <c r="A42" s="13" t="s">
        <v>47</v>
      </c>
      <c r="B42" s="8"/>
      <c r="C42" s="8">
        <v>51</v>
      </c>
      <c r="D42" s="32">
        <v>0</v>
      </c>
      <c r="E42" s="10">
        <v>51</v>
      </c>
      <c r="F42" s="10"/>
    </row>
    <row r="43" spans="1:6" x14ac:dyDescent="0.25">
      <c r="A43" s="17" t="s">
        <v>78</v>
      </c>
      <c r="B43" s="8"/>
      <c r="C43" s="8"/>
      <c r="D43" s="22">
        <v>2661.66</v>
      </c>
      <c r="E43" s="10">
        <v>2083.3000000000002</v>
      </c>
      <c r="F43" s="10"/>
    </row>
    <row r="44" spans="1:6" x14ac:dyDescent="0.25">
      <c r="A44" s="13" t="s">
        <v>60</v>
      </c>
      <c r="B44" s="8">
        <v>41.5</v>
      </c>
      <c r="C44" s="8">
        <v>41.5</v>
      </c>
      <c r="D44" s="8">
        <v>42.6</v>
      </c>
      <c r="E44" s="10">
        <v>47.7</v>
      </c>
      <c r="F44" s="10">
        <v>47.7</v>
      </c>
    </row>
    <row r="45" spans="1:6" x14ac:dyDescent="0.25">
      <c r="A45" s="15" t="s">
        <v>48</v>
      </c>
      <c r="D45" s="8"/>
      <c r="F45" s="10"/>
    </row>
    <row r="46" spans="1:6" x14ac:dyDescent="0.25">
      <c r="A46" s="16" t="s">
        <v>49</v>
      </c>
      <c r="B46" s="8">
        <v>0</v>
      </c>
      <c r="C46" s="8"/>
      <c r="D46" s="8">
        <v>32.799999999999997</v>
      </c>
      <c r="F46" s="10"/>
    </row>
    <row r="47" spans="1:6" x14ac:dyDescent="0.25">
      <c r="A47" s="16" t="s">
        <v>50</v>
      </c>
      <c r="B47" s="8">
        <v>339.68</v>
      </c>
      <c r="C47" s="8">
        <v>350</v>
      </c>
      <c r="D47" s="8">
        <v>472.27</v>
      </c>
      <c r="E47" s="10">
        <v>271.67</v>
      </c>
      <c r="F47" s="10">
        <v>271.67</v>
      </c>
    </row>
    <row r="48" spans="1:6" ht="17.25" x14ac:dyDescent="0.4">
      <c r="A48" s="16" t="s">
        <v>51</v>
      </c>
      <c r="B48" s="14">
        <v>0</v>
      </c>
      <c r="C48" s="14">
        <v>0</v>
      </c>
      <c r="D48" s="14">
        <v>0</v>
      </c>
      <c r="E48" s="29">
        <v>1500</v>
      </c>
      <c r="F48" s="29">
        <v>1500</v>
      </c>
    </row>
    <row r="49" spans="1:6" ht="17.25" x14ac:dyDescent="0.4">
      <c r="A49" s="13"/>
      <c r="B49" s="18">
        <f>SUM(B18:B48)</f>
        <v>14911.619999999999</v>
      </c>
      <c r="C49" s="18">
        <f>SUM(C18:C48)</f>
        <v>15535.5</v>
      </c>
      <c r="D49" s="18">
        <f>SUM(D18:D48)</f>
        <v>25163.289999999997</v>
      </c>
      <c r="E49" s="18">
        <f>SUM(E18:E48)</f>
        <v>25783.41</v>
      </c>
      <c r="F49" s="45">
        <f>SUM(F18:F48)</f>
        <v>22099.11</v>
      </c>
    </row>
    <row r="50" spans="1:6" ht="17.25" x14ac:dyDescent="0.4">
      <c r="A50" s="13" t="s">
        <v>52</v>
      </c>
      <c r="B50" s="19"/>
      <c r="C50" s="19"/>
      <c r="D50" s="19"/>
      <c r="F50" s="10"/>
    </row>
    <row r="51" spans="1:6" x14ac:dyDescent="0.25">
      <c r="B51" s="35">
        <f>+B15-B49</f>
        <v>-3979.619999999999</v>
      </c>
      <c r="C51" s="35">
        <f>+C15-C49</f>
        <v>-4903.5</v>
      </c>
      <c r="D51" s="35">
        <f>+D15-D49</f>
        <v>-3021.6299999999974</v>
      </c>
      <c r="E51" s="35">
        <f>+E15-E49</f>
        <v>-4525.41</v>
      </c>
      <c r="F51" s="35">
        <f>+F15-F49</f>
        <v>-5013.1100000000006</v>
      </c>
    </row>
    <row r="52" spans="1:6" x14ac:dyDescent="0.25">
      <c r="D52" s="8"/>
    </row>
    <row r="53" spans="1:6" x14ac:dyDescent="0.25">
      <c r="D53" s="8"/>
    </row>
    <row r="54" spans="1:6" x14ac:dyDescent="0.25">
      <c r="C54" s="43">
        <v>792</v>
      </c>
      <c r="D54" t="s">
        <v>54</v>
      </c>
    </row>
    <row r="55" spans="1:6" x14ac:dyDescent="0.25">
      <c r="C55" s="43"/>
      <c r="D55"/>
    </row>
    <row r="56" spans="1:6" x14ac:dyDescent="0.25">
      <c r="C56" s="43">
        <v>475</v>
      </c>
      <c r="D56" t="s">
        <v>146</v>
      </c>
    </row>
    <row r="57" spans="1:6" x14ac:dyDescent="0.25">
      <c r="C57" s="43">
        <v>1355</v>
      </c>
      <c r="D57" t="s">
        <v>147</v>
      </c>
    </row>
    <row r="58" spans="1:6" ht="17.25" x14ac:dyDescent="0.4">
      <c r="C58" s="44"/>
      <c r="D58"/>
    </row>
    <row r="59" spans="1:6" x14ac:dyDescent="0.25">
      <c r="C59" s="43">
        <f>SUM(C54:C57)</f>
        <v>2622</v>
      </c>
      <c r="D59" t="s">
        <v>142</v>
      </c>
    </row>
    <row r="60" spans="1:6" x14ac:dyDescent="0.25">
      <c r="C60" s="43"/>
      <c r="D60"/>
    </row>
    <row r="61" spans="1:6" x14ac:dyDescent="0.25">
      <c r="C61" s="43"/>
      <c r="D61"/>
    </row>
    <row r="62" spans="1:6" x14ac:dyDescent="0.25">
      <c r="C62" s="43">
        <v>51</v>
      </c>
      <c r="D62" s="30" t="s">
        <v>143</v>
      </c>
    </row>
    <row r="63" spans="1:6" ht="17.25" x14ac:dyDescent="0.4">
      <c r="C63" s="29">
        <v>2083.3000000000002</v>
      </c>
      <c r="D63" s="30" t="s">
        <v>144</v>
      </c>
    </row>
    <row r="64" spans="1:6" x14ac:dyDescent="0.25">
      <c r="C64" s="10">
        <f>SUM(C62:C63)</f>
        <v>2134.3000000000002</v>
      </c>
      <c r="D64" s="30" t="s">
        <v>145</v>
      </c>
    </row>
    <row r="65" spans="3:4" x14ac:dyDescent="0.25">
      <c r="C65" s="42"/>
      <c r="D65" s="31"/>
    </row>
    <row r="66" spans="3:4" x14ac:dyDescent="0.25">
      <c r="C66" s="10">
        <f>+C59-C64</f>
        <v>487.69999999999982</v>
      </c>
      <c r="D66" s="30" t="s">
        <v>182</v>
      </c>
    </row>
  </sheetData>
  <sortState xmlns:xlrd2="http://schemas.microsoft.com/office/spreadsheetml/2017/richdata2" ref="A30:D44">
    <sortCondition ref="A30:A44"/>
  </sortState>
  <mergeCells count="1">
    <mergeCell ref="A1:F1"/>
  </mergeCells>
  <pageMargins left="0.7" right="0.7" top="0.75" bottom="0.75" header="0.3" footer="0.3"/>
  <pageSetup scale="6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5"/>
  <sheetViews>
    <sheetView topLeftCell="A39" workbookViewId="0">
      <selection activeCell="F57" sqref="F57"/>
    </sheetView>
  </sheetViews>
  <sheetFormatPr defaultRowHeight="15" x14ac:dyDescent="0.25"/>
  <cols>
    <col min="1" max="1" width="33.7109375" customWidth="1"/>
    <col min="2" max="2" width="20.140625" customWidth="1"/>
    <col min="3" max="3" width="22.28515625" customWidth="1"/>
    <col min="4" max="4" width="13.28515625" customWidth="1"/>
    <col min="5" max="5" width="21.140625" style="8" customWidth="1"/>
    <col min="6" max="6" width="19.28515625" customWidth="1"/>
    <col min="7" max="7" width="19.42578125" customWidth="1"/>
  </cols>
  <sheetData>
    <row r="1" spans="1:6" ht="15.75" x14ac:dyDescent="0.25">
      <c r="A1" s="87" t="s">
        <v>125</v>
      </c>
      <c r="B1" s="87"/>
      <c r="C1" s="87"/>
      <c r="D1" s="87"/>
      <c r="E1" s="87"/>
      <c r="F1" s="87"/>
    </row>
    <row r="2" spans="1:6" ht="15.75" x14ac:dyDescent="0.25">
      <c r="A2" s="40"/>
      <c r="B2" s="40"/>
      <c r="C2" s="40"/>
      <c r="D2" s="40"/>
      <c r="E2" s="40"/>
      <c r="F2" s="40"/>
    </row>
    <row r="3" spans="1:6" ht="15.75" x14ac:dyDescent="0.25">
      <c r="A3" s="36"/>
      <c r="B3" s="10" t="s">
        <v>123</v>
      </c>
      <c r="C3" s="47" t="s">
        <v>183</v>
      </c>
      <c r="E3"/>
    </row>
    <row r="4" spans="1:6" x14ac:dyDescent="0.25">
      <c r="A4" s="7" t="s">
        <v>40</v>
      </c>
      <c r="B4" s="8">
        <v>3200</v>
      </c>
      <c r="C4" s="8">
        <v>3150</v>
      </c>
      <c r="E4"/>
    </row>
    <row r="5" spans="1:6" x14ac:dyDescent="0.25">
      <c r="A5" s="7" t="s">
        <v>97</v>
      </c>
      <c r="B5" s="8">
        <v>914</v>
      </c>
      <c r="C5" s="8">
        <v>914</v>
      </c>
      <c r="E5"/>
    </row>
    <row r="6" spans="1:6" x14ac:dyDescent="0.25">
      <c r="A6" s="7" t="s">
        <v>98</v>
      </c>
      <c r="B6" s="8">
        <v>330</v>
      </c>
      <c r="C6" s="8">
        <v>330</v>
      </c>
      <c r="E6"/>
    </row>
    <row r="7" spans="1:6" x14ac:dyDescent="0.25">
      <c r="A7" s="7" t="s">
        <v>99</v>
      </c>
      <c r="B7" s="8">
        <v>9559</v>
      </c>
      <c r="C7" s="8">
        <v>9559</v>
      </c>
      <c r="E7"/>
    </row>
    <row r="8" spans="1:6" x14ac:dyDescent="0.25">
      <c r="A8" s="7" t="s">
        <v>127</v>
      </c>
      <c r="B8" s="8">
        <v>9243</v>
      </c>
      <c r="C8" s="8">
        <v>9243</v>
      </c>
      <c r="E8"/>
    </row>
    <row r="9" spans="1:6" x14ac:dyDescent="0.25">
      <c r="A9" s="7" t="s">
        <v>129</v>
      </c>
      <c r="B9" s="8">
        <v>11362</v>
      </c>
      <c r="C9" s="8">
        <v>11362</v>
      </c>
      <c r="E9"/>
    </row>
    <row r="10" spans="1:6" x14ac:dyDescent="0.25">
      <c r="A10" s="7" t="s">
        <v>128</v>
      </c>
      <c r="B10" s="8">
        <v>8999</v>
      </c>
      <c r="C10" s="8">
        <v>8999</v>
      </c>
      <c r="E10"/>
    </row>
    <row r="11" spans="1:6" x14ac:dyDescent="0.25">
      <c r="A11" s="7" t="s">
        <v>201</v>
      </c>
      <c r="B11" s="8">
        <v>3280</v>
      </c>
      <c r="C11" s="8">
        <v>3280</v>
      </c>
      <c r="E11"/>
    </row>
    <row r="12" spans="1:6" x14ac:dyDescent="0.25">
      <c r="A12" s="7" t="s">
        <v>100</v>
      </c>
      <c r="B12" s="8">
        <v>7400</v>
      </c>
      <c r="C12" s="8">
        <v>7400</v>
      </c>
      <c r="E12"/>
    </row>
    <row r="13" spans="1:6" x14ac:dyDescent="0.25">
      <c r="A13" s="7" t="s">
        <v>151</v>
      </c>
      <c r="B13" s="8">
        <v>1040</v>
      </c>
      <c r="C13" s="8"/>
      <c r="E13"/>
    </row>
    <row r="14" spans="1:6" x14ac:dyDescent="0.25">
      <c r="A14" s="20" t="s">
        <v>101</v>
      </c>
      <c r="B14" s="8"/>
      <c r="C14" s="8"/>
      <c r="E14"/>
    </row>
    <row r="15" spans="1:6" x14ac:dyDescent="0.25">
      <c r="A15" s="7" t="s">
        <v>177</v>
      </c>
      <c r="B15" s="8">
        <v>2055</v>
      </c>
      <c r="C15" s="8"/>
      <c r="E15"/>
    </row>
    <row r="16" spans="1:6" x14ac:dyDescent="0.25">
      <c r="A16" s="7" t="s">
        <v>102</v>
      </c>
      <c r="B16" s="8">
        <v>780</v>
      </c>
      <c r="C16" s="8"/>
      <c r="E16"/>
    </row>
    <row r="17" spans="1:6" x14ac:dyDescent="0.25">
      <c r="A17" s="7" t="s">
        <v>180</v>
      </c>
      <c r="B17" s="8">
        <v>1940</v>
      </c>
      <c r="C17" s="8"/>
      <c r="E17"/>
    </row>
    <row r="18" spans="1:6" x14ac:dyDescent="0.25">
      <c r="A18" s="7" t="s">
        <v>179</v>
      </c>
      <c r="B18" s="8">
        <v>2295</v>
      </c>
      <c r="C18" s="8"/>
      <c r="E18"/>
    </row>
    <row r="19" spans="1:6" x14ac:dyDescent="0.25">
      <c r="A19" s="7" t="s">
        <v>178</v>
      </c>
      <c r="B19" s="8">
        <v>2517</v>
      </c>
      <c r="C19" s="8"/>
      <c r="D19" s="4">
        <f>SUM(B19,B16,B15,B17,B18)</f>
        <v>9587</v>
      </c>
      <c r="E19"/>
    </row>
    <row r="20" spans="1:6" ht="17.25" x14ac:dyDescent="0.4">
      <c r="A20" s="20" t="s">
        <v>122</v>
      </c>
      <c r="B20" s="14">
        <v>0</v>
      </c>
      <c r="C20" s="14">
        <v>0</v>
      </c>
      <c r="E20"/>
    </row>
    <row r="21" spans="1:6" ht="17.25" x14ac:dyDescent="0.4">
      <c r="A21" s="20" t="s">
        <v>103</v>
      </c>
      <c r="B21" s="19">
        <f>SUM(B4:B20)</f>
        <v>64914</v>
      </c>
      <c r="C21" s="19">
        <f>SUM(C4:C20)</f>
        <v>54237</v>
      </c>
      <c r="E21"/>
    </row>
    <row r="22" spans="1:6" ht="17.25" x14ac:dyDescent="0.4">
      <c r="A22" s="20"/>
      <c r="C22" s="19"/>
      <c r="D22" s="19"/>
      <c r="F22" s="19"/>
    </row>
    <row r="23" spans="1:6" ht="15.75" x14ac:dyDescent="0.25">
      <c r="A23" s="40" t="s">
        <v>104</v>
      </c>
      <c r="B23" s="40"/>
      <c r="C23" s="40"/>
      <c r="D23" s="40"/>
      <c r="E23" s="40"/>
      <c r="F23" s="40"/>
    </row>
    <row r="24" spans="1:6" x14ac:dyDescent="0.25">
      <c r="A24" s="20" t="s">
        <v>170</v>
      </c>
      <c r="B24" s="8"/>
      <c r="C24" s="8"/>
      <c r="D24" s="1"/>
      <c r="E24"/>
    </row>
    <row r="25" spans="1:6" x14ac:dyDescent="0.25">
      <c r="A25" s="7" t="s">
        <v>171</v>
      </c>
      <c r="B25" s="8">
        <v>473.31</v>
      </c>
      <c r="C25" s="8"/>
      <c r="D25" s="1"/>
      <c r="E25"/>
    </row>
    <row r="26" spans="1:6" x14ac:dyDescent="0.25">
      <c r="A26" s="7" t="s">
        <v>168</v>
      </c>
      <c r="B26" s="8">
        <v>901.7</v>
      </c>
      <c r="C26" s="8"/>
      <c r="D26" s="1"/>
      <c r="E26"/>
    </row>
    <row r="27" spans="1:6" x14ac:dyDescent="0.25">
      <c r="A27" s="7" t="s">
        <v>167</v>
      </c>
      <c r="B27" s="8">
        <v>401.73</v>
      </c>
      <c r="C27" s="8">
        <f>SUM(B25:B27)</f>
        <v>1776.74</v>
      </c>
      <c r="D27" s="1">
        <v>1776.74</v>
      </c>
      <c r="E27"/>
    </row>
    <row r="28" spans="1:6" x14ac:dyDescent="0.25">
      <c r="A28" s="7" t="s">
        <v>166</v>
      </c>
      <c r="B28" s="8"/>
      <c r="C28" s="8">
        <v>698.46</v>
      </c>
      <c r="D28" s="1">
        <v>698.46</v>
      </c>
      <c r="E28"/>
    </row>
    <row r="29" spans="1:6" x14ac:dyDescent="0.25">
      <c r="A29" s="20" t="s">
        <v>174</v>
      </c>
      <c r="B29" s="8"/>
      <c r="C29" s="8"/>
      <c r="D29" s="1"/>
      <c r="E29"/>
    </row>
    <row r="30" spans="1:6" x14ac:dyDescent="0.25">
      <c r="A30" s="7" t="s">
        <v>107</v>
      </c>
      <c r="B30" s="8">
        <v>8214.3799999999992</v>
      </c>
      <c r="C30" s="8"/>
      <c r="D30" s="1"/>
      <c r="E30"/>
    </row>
    <row r="31" spans="1:6" x14ac:dyDescent="0.25">
      <c r="A31" s="7" t="s">
        <v>173</v>
      </c>
      <c r="B31" s="8">
        <v>143.69999999999999</v>
      </c>
      <c r="C31" s="8"/>
      <c r="D31" s="1"/>
      <c r="E31"/>
    </row>
    <row r="32" spans="1:6" x14ac:dyDescent="0.25">
      <c r="A32" s="7" t="s">
        <v>110</v>
      </c>
      <c r="B32" s="8">
        <v>1824.12</v>
      </c>
      <c r="C32" s="8"/>
      <c r="D32" s="1"/>
      <c r="E32"/>
    </row>
    <row r="33" spans="1:5" x14ac:dyDescent="0.25">
      <c r="A33" s="7" t="s">
        <v>165</v>
      </c>
      <c r="B33" s="8">
        <v>1892.43</v>
      </c>
      <c r="C33" s="8"/>
      <c r="D33" s="1"/>
      <c r="E33"/>
    </row>
    <row r="34" spans="1:5" x14ac:dyDescent="0.25">
      <c r="A34" s="7" t="s">
        <v>164</v>
      </c>
      <c r="B34" s="8">
        <v>2669.42</v>
      </c>
      <c r="C34" s="8">
        <f>SUM(B30:B34)</f>
        <v>14744.050000000001</v>
      </c>
      <c r="D34" s="1">
        <v>14744.05</v>
      </c>
      <c r="E34"/>
    </row>
    <row r="35" spans="1:5" x14ac:dyDescent="0.25">
      <c r="A35" s="7" t="s">
        <v>172</v>
      </c>
      <c r="B35" s="8"/>
      <c r="C35" s="8">
        <v>88.18</v>
      </c>
      <c r="D35" s="8">
        <v>88.18</v>
      </c>
      <c r="E35"/>
    </row>
    <row r="36" spans="1:5" x14ac:dyDescent="0.25">
      <c r="A36" s="7" t="s">
        <v>153</v>
      </c>
      <c r="B36" s="8"/>
      <c r="C36" s="8">
        <v>150</v>
      </c>
      <c r="D36" s="8">
        <v>150</v>
      </c>
      <c r="E36"/>
    </row>
    <row r="37" spans="1:5" x14ac:dyDescent="0.25">
      <c r="A37" s="7" t="s">
        <v>152</v>
      </c>
      <c r="B37" s="8"/>
      <c r="C37" s="8">
        <v>1040</v>
      </c>
      <c r="D37" s="8"/>
      <c r="E37"/>
    </row>
    <row r="38" spans="1:5" x14ac:dyDescent="0.25">
      <c r="A38" s="20" t="s">
        <v>159</v>
      </c>
      <c r="B38" s="8"/>
      <c r="C38" s="8"/>
      <c r="D38" s="1"/>
      <c r="E38"/>
    </row>
    <row r="39" spans="1:5" x14ac:dyDescent="0.25">
      <c r="A39" s="48" t="s">
        <v>160</v>
      </c>
      <c r="B39" s="8">
        <v>9025.5300000000007</v>
      </c>
      <c r="C39" s="8"/>
      <c r="D39" s="1"/>
      <c r="E39"/>
    </row>
    <row r="40" spans="1:5" x14ac:dyDescent="0.25">
      <c r="A40" s="7" t="s">
        <v>162</v>
      </c>
      <c r="B40" s="8">
        <v>11151.35</v>
      </c>
      <c r="C40" s="8"/>
      <c r="D40" s="1"/>
      <c r="E40"/>
    </row>
    <row r="41" spans="1:5" x14ac:dyDescent="0.25">
      <c r="A41" s="7" t="s">
        <v>161</v>
      </c>
      <c r="B41" s="8">
        <v>8012.73</v>
      </c>
      <c r="C41" s="8">
        <f>SUM(B39:B41)</f>
        <v>28189.61</v>
      </c>
      <c r="D41" s="1">
        <v>28189.61</v>
      </c>
      <c r="E41"/>
    </row>
    <row r="42" spans="1:5" x14ac:dyDescent="0.25">
      <c r="A42" s="7" t="s">
        <v>108</v>
      </c>
      <c r="B42" s="8"/>
      <c r="C42" s="8">
        <v>6293.59</v>
      </c>
      <c r="D42" s="8">
        <v>6293.59</v>
      </c>
      <c r="E42"/>
    </row>
    <row r="43" spans="1:5" x14ac:dyDescent="0.25">
      <c r="A43" s="7" t="s">
        <v>109</v>
      </c>
      <c r="B43" s="8"/>
      <c r="C43" s="8"/>
      <c r="D43" s="8"/>
      <c r="E43"/>
    </row>
    <row r="44" spans="1:5" x14ac:dyDescent="0.25">
      <c r="A44" s="7" t="s">
        <v>157</v>
      </c>
      <c r="B44" s="8"/>
      <c r="C44" s="8">
        <v>317.95999999999998</v>
      </c>
      <c r="D44" s="8">
        <v>317.95999999999998</v>
      </c>
      <c r="E44"/>
    </row>
    <row r="45" spans="1:5" x14ac:dyDescent="0.25">
      <c r="A45" s="7" t="s">
        <v>169</v>
      </c>
      <c r="B45" s="8"/>
      <c r="C45" s="8">
        <v>39.57</v>
      </c>
      <c r="D45" s="8">
        <v>39.57</v>
      </c>
      <c r="E45"/>
    </row>
    <row r="46" spans="1:5" x14ac:dyDescent="0.25">
      <c r="A46" s="20" t="s">
        <v>163</v>
      </c>
      <c r="B46" s="8"/>
      <c r="C46" s="8"/>
      <c r="D46" s="1"/>
      <c r="E46"/>
    </row>
    <row r="47" spans="1:5" x14ac:dyDescent="0.25">
      <c r="A47" s="7" t="s">
        <v>111</v>
      </c>
      <c r="B47" s="8">
        <v>51</v>
      </c>
      <c r="C47" s="8"/>
      <c r="D47" s="1"/>
      <c r="E47"/>
    </row>
    <row r="48" spans="1:5" x14ac:dyDescent="0.25">
      <c r="A48" s="7" t="s">
        <v>154</v>
      </c>
      <c r="B48" s="8">
        <v>1098.25</v>
      </c>
      <c r="C48" s="8"/>
      <c r="D48" s="1"/>
      <c r="E48"/>
    </row>
    <row r="49" spans="1:6" x14ac:dyDescent="0.25">
      <c r="A49" s="7" t="s">
        <v>155</v>
      </c>
      <c r="B49" s="8">
        <v>1259</v>
      </c>
      <c r="C49" s="8"/>
      <c r="D49" s="1"/>
      <c r="E49"/>
    </row>
    <row r="50" spans="1:6" x14ac:dyDescent="0.25">
      <c r="A50" s="7" t="s">
        <v>156</v>
      </c>
      <c r="B50" s="8">
        <v>1027</v>
      </c>
      <c r="C50" s="8">
        <f>SUM(B47:B50)</f>
        <v>3435.25</v>
      </c>
      <c r="D50" s="1"/>
      <c r="E50"/>
    </row>
    <row r="51" spans="1:6" x14ac:dyDescent="0.25">
      <c r="A51" s="7" t="s">
        <v>138</v>
      </c>
      <c r="B51" s="8"/>
      <c r="C51" s="8">
        <v>1500</v>
      </c>
      <c r="D51" s="1">
        <v>1500</v>
      </c>
      <c r="E51"/>
    </row>
    <row r="52" spans="1:6" x14ac:dyDescent="0.25">
      <c r="A52" s="7" t="s">
        <v>105</v>
      </c>
      <c r="B52" s="8"/>
      <c r="C52" s="8">
        <v>246.35</v>
      </c>
      <c r="D52" s="1">
        <v>246.35</v>
      </c>
      <c r="E52"/>
    </row>
    <row r="53" spans="1:6" x14ac:dyDescent="0.25">
      <c r="A53" s="7" t="s">
        <v>106</v>
      </c>
      <c r="B53" s="8"/>
      <c r="C53" s="8"/>
      <c r="D53" s="1"/>
      <c r="E53"/>
    </row>
    <row r="54" spans="1:6" x14ac:dyDescent="0.25">
      <c r="A54" s="7" t="s">
        <v>112</v>
      </c>
      <c r="B54" s="8"/>
      <c r="C54" s="8"/>
      <c r="D54" s="1"/>
      <c r="E54"/>
    </row>
    <row r="55" spans="1:6" x14ac:dyDescent="0.25">
      <c r="A55" s="7" t="s">
        <v>130</v>
      </c>
      <c r="B55" s="8"/>
      <c r="C55" s="8">
        <v>674.31</v>
      </c>
      <c r="D55" s="8">
        <v>674.31</v>
      </c>
      <c r="E55"/>
    </row>
    <row r="56" spans="1:6" ht="17.25" x14ac:dyDescent="0.4">
      <c r="A56" s="7" t="s">
        <v>113</v>
      </c>
      <c r="B56" s="18"/>
      <c r="C56" s="14">
        <v>1500</v>
      </c>
      <c r="D56" s="14">
        <v>1500</v>
      </c>
      <c r="E56"/>
    </row>
    <row r="57" spans="1:6" ht="17.25" x14ac:dyDescent="0.4">
      <c r="A57" s="11" t="s">
        <v>121</v>
      </c>
      <c r="B57" s="19"/>
      <c r="C57" s="19">
        <f>SUM(C24:C56)</f>
        <v>60694.07</v>
      </c>
      <c r="D57" s="19">
        <f>SUM(D24:D56)</f>
        <v>56218.82</v>
      </c>
      <c r="E57" s="4"/>
      <c r="F57" s="4"/>
    </row>
    <row r="58" spans="1:6" x14ac:dyDescent="0.25">
      <c r="B58" s="8"/>
      <c r="C58" s="8"/>
      <c r="D58" s="1"/>
      <c r="E58"/>
    </row>
    <row r="59" spans="1:6" ht="17.25" x14ac:dyDescent="0.4">
      <c r="A59" s="7" t="s">
        <v>114</v>
      </c>
      <c r="B59" s="19"/>
      <c r="C59" s="8">
        <f>+B21-C57</f>
        <v>4219.93</v>
      </c>
      <c r="D59" s="19">
        <f>+C21-D57</f>
        <v>-1981.8199999999997</v>
      </c>
      <c r="E59" s="4"/>
    </row>
    <row r="60" spans="1:6" ht="17.25" x14ac:dyDescent="0.4">
      <c r="A60" s="7" t="s">
        <v>124</v>
      </c>
      <c r="B60" s="14"/>
      <c r="C60" s="8">
        <f>+D74</f>
        <v>6151.75</v>
      </c>
      <c r="D60" s="4">
        <f>+C59-C60</f>
        <v>-1931.8199999999997</v>
      </c>
      <c r="E60"/>
    </row>
    <row r="61" spans="1:6" x14ac:dyDescent="0.25">
      <c r="A61" s="7"/>
      <c r="B61" s="4"/>
      <c r="C61" s="8"/>
      <c r="E61"/>
    </row>
    <row r="63" spans="1:6" ht="17.25" x14ac:dyDescent="0.4">
      <c r="A63" s="20" t="s">
        <v>101</v>
      </c>
      <c r="C63" s="14"/>
      <c r="D63" s="14"/>
      <c r="F63" s="1"/>
    </row>
    <row r="64" spans="1:6" x14ac:dyDescent="0.25">
      <c r="A64" s="7" t="s">
        <v>177</v>
      </c>
      <c r="B64" s="8">
        <v>2055</v>
      </c>
      <c r="C64" s="1"/>
      <c r="E64"/>
    </row>
    <row r="65" spans="1:5" x14ac:dyDescent="0.25">
      <c r="A65" s="7" t="s">
        <v>102</v>
      </c>
      <c r="B65" s="8">
        <v>780</v>
      </c>
      <c r="C65" s="1"/>
      <c r="E65"/>
    </row>
    <row r="66" spans="1:5" x14ac:dyDescent="0.25">
      <c r="A66" s="7" t="s">
        <v>180</v>
      </c>
      <c r="B66" s="8">
        <v>1940</v>
      </c>
      <c r="C66" s="1"/>
      <c r="E66"/>
    </row>
    <row r="67" spans="1:5" x14ac:dyDescent="0.25">
      <c r="A67" s="7" t="s">
        <v>179</v>
      </c>
      <c r="B67" s="8">
        <v>2295</v>
      </c>
      <c r="C67" s="1"/>
      <c r="E67"/>
    </row>
    <row r="68" spans="1:5" x14ac:dyDescent="0.25">
      <c r="A68" s="7" t="s">
        <v>178</v>
      </c>
      <c r="B68" s="8">
        <v>2517</v>
      </c>
      <c r="C68" s="1">
        <f>SUM(B64:B68)</f>
        <v>9587</v>
      </c>
      <c r="E68"/>
    </row>
    <row r="69" spans="1:5" x14ac:dyDescent="0.25">
      <c r="C69" s="8"/>
      <c r="E69"/>
    </row>
    <row r="70" spans="1:5" x14ac:dyDescent="0.25">
      <c r="A70" s="20" t="s">
        <v>163</v>
      </c>
      <c r="B70" s="8"/>
      <c r="C70" s="8"/>
      <c r="E70"/>
    </row>
    <row r="71" spans="1:5" x14ac:dyDescent="0.25">
      <c r="A71" s="7" t="s">
        <v>111</v>
      </c>
      <c r="B71" s="8">
        <v>51</v>
      </c>
      <c r="C71" s="8"/>
      <c r="E71"/>
    </row>
    <row r="72" spans="1:5" x14ac:dyDescent="0.25">
      <c r="A72" s="7" t="s">
        <v>154</v>
      </c>
      <c r="B72" s="8">
        <v>1098.25</v>
      </c>
      <c r="C72" s="8"/>
      <c r="E72"/>
    </row>
    <row r="73" spans="1:5" x14ac:dyDescent="0.25">
      <c r="A73" s="7" t="s">
        <v>155</v>
      </c>
      <c r="B73" s="8">
        <v>1259</v>
      </c>
      <c r="C73" s="8"/>
      <c r="E73"/>
    </row>
    <row r="74" spans="1:5" x14ac:dyDescent="0.25">
      <c r="A74" s="7" t="s">
        <v>156</v>
      </c>
      <c r="B74" s="8">
        <v>1027</v>
      </c>
      <c r="C74" s="8">
        <f>SUM(B71:B74)</f>
        <v>3435.25</v>
      </c>
      <c r="D74" s="4">
        <f>+C68-C74</f>
        <v>6151.75</v>
      </c>
      <c r="E74"/>
    </row>
    <row r="75" spans="1:5" x14ac:dyDescent="0.25">
      <c r="C75" s="8"/>
      <c r="E75"/>
    </row>
  </sheetData>
  <sortState xmlns:xlrd2="http://schemas.microsoft.com/office/spreadsheetml/2017/richdata2" ref="A24:C37">
    <sortCondition ref="A24:A37"/>
  </sortState>
  <mergeCells count="1">
    <mergeCell ref="A1:F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William Severson</cp:lastModifiedBy>
  <cp:lastPrinted>2025-01-02T17:14:19Z</cp:lastPrinted>
  <dcterms:created xsi:type="dcterms:W3CDTF">2021-06-07T11:49:40Z</dcterms:created>
  <dcterms:modified xsi:type="dcterms:W3CDTF">2025-01-02T17:15:19Z</dcterms:modified>
</cp:coreProperties>
</file>