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0" documentId="8_{996E7A8C-391D-4E4D-882E-D75721EDC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Sheet1!$A$1:$G$91</definedName>
    <definedName name="_xlnm.Print_Area" localSheetId="1">Sheet2!$A$1:$E$52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F65" i="1" s="1"/>
  <c r="G82" i="1"/>
  <c r="G83" i="1" s="1"/>
  <c r="B79" i="1" s="1"/>
  <c r="G75" i="1"/>
  <c r="G76" i="1" s="1"/>
  <c r="B72" i="1" s="1"/>
  <c r="B77" i="1" s="1"/>
  <c r="F25" i="1"/>
  <c r="B82" i="1" l="1"/>
  <c r="E32" i="1" l="1"/>
  <c r="E33" i="1"/>
  <c r="E36" i="1"/>
  <c r="E37" i="1"/>
  <c r="E39" i="1"/>
  <c r="E22" i="1"/>
  <c r="C33" i="3"/>
  <c r="E65" i="1" s="1"/>
  <c r="C16" i="3"/>
  <c r="C17" i="3" s="1"/>
  <c r="E62" i="1"/>
  <c r="E61" i="1"/>
  <c r="E60" i="1"/>
  <c r="E59" i="1"/>
  <c r="E58" i="1"/>
  <c r="E57" i="1"/>
  <c r="E54" i="1"/>
  <c r="E53" i="1"/>
  <c r="E52" i="1"/>
  <c r="E51" i="1"/>
  <c r="E50" i="1"/>
  <c r="E49" i="1"/>
  <c r="E44" i="1"/>
  <c r="E43" i="1"/>
  <c r="E42" i="1"/>
  <c r="E41" i="1"/>
  <c r="E40" i="1"/>
  <c r="E21" i="1"/>
  <c r="E20" i="1"/>
  <c r="E18" i="1"/>
  <c r="E17" i="1"/>
  <c r="E16" i="1"/>
  <c r="E15" i="1"/>
  <c r="E14" i="1"/>
  <c r="E13" i="1"/>
  <c r="E12" i="1"/>
  <c r="E9" i="1"/>
  <c r="E8" i="1"/>
  <c r="E7" i="1"/>
  <c r="E42" i="2"/>
  <c r="E50" i="2" s="1"/>
  <c r="D50" i="2"/>
  <c r="F64" i="1" l="1"/>
  <c r="E52" i="2"/>
  <c r="C35" i="3"/>
  <c r="C37" i="3" s="1"/>
  <c r="F66" i="1"/>
  <c r="F67" i="1" s="1"/>
  <c r="E24" i="1"/>
  <c r="D64" i="1"/>
  <c r="D16" i="2"/>
  <c r="E23" i="1" s="1"/>
  <c r="C50" i="2"/>
  <c r="C16" i="2"/>
  <c r="C66" i="1"/>
  <c r="C25" i="1"/>
  <c r="B50" i="2"/>
  <c r="B16" i="2"/>
  <c r="E25" i="1" l="1"/>
  <c r="D66" i="1"/>
  <c r="E66" i="1"/>
  <c r="D23" i="1"/>
  <c r="C52" i="2"/>
  <c r="C67" i="1"/>
  <c r="B52" i="2"/>
  <c r="E67" i="1" l="1"/>
  <c r="D25" i="1"/>
  <c r="D52" i="2" l="1"/>
  <c r="D67" i="1" l="1"/>
</calcChain>
</file>

<file path=xl/sharedStrings.xml><?xml version="1.0" encoding="utf-8"?>
<sst xmlns="http://schemas.openxmlformats.org/spreadsheetml/2006/main" count="194" uniqueCount="180">
  <si>
    <t>District</t>
  </si>
  <si>
    <t>State</t>
  </si>
  <si>
    <t>Bonding</t>
  </si>
  <si>
    <t>District Operations</t>
  </si>
  <si>
    <t>Pin Sales</t>
  </si>
  <si>
    <t>WLLI</t>
  </si>
  <si>
    <t>GMT Income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</si>
  <si>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</si>
  <si>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</si>
  <si>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</si>
  <si>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</si>
  <si>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</si>
  <si>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</si>
  <si>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State Dues / Bonding</t>
  </si>
  <si>
    <t>Operations</t>
  </si>
  <si>
    <t>Cabinet Meetings</t>
  </si>
  <si>
    <t>Bank Charge Checks</t>
  </si>
  <si>
    <t>Convention Expenses</t>
  </si>
  <si>
    <t>Committees</t>
  </si>
  <si>
    <t>Peace Poster</t>
  </si>
  <si>
    <t>EyeBank Director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</si>
  <si>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</si>
  <si>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</si>
  <si>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</si>
  <si>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</si>
  <si>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</si>
  <si>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</si>
  <si>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</si>
  <si>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</si>
  <si>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</si>
  <si>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</si>
  <si>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</si>
  <si>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</si>
  <si>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Guiding Lions</t>
  </si>
  <si>
    <t>Zoom Licenses</t>
  </si>
  <si>
    <t>Admin - Office</t>
  </si>
  <si>
    <t xml:space="preserve">Raffle </t>
  </si>
  <si>
    <t>Admin - Postage</t>
  </si>
  <si>
    <t>Total District Expenses</t>
  </si>
  <si>
    <t>GAT Income (Path Leader)</t>
  </si>
  <si>
    <t>Actual</t>
  </si>
  <si>
    <t>Income</t>
  </si>
  <si>
    <t>Ads</t>
  </si>
  <si>
    <t>Con Registrations</t>
  </si>
  <si>
    <t>Expenses</t>
  </si>
  <si>
    <t>Convention Printing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</si>
  <si>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</si>
  <si>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</si>
  <si>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</si>
  <si>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</si>
  <si>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</si>
  <si>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</si>
  <si>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</si>
  <si>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</si>
  <si>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</si>
  <si>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Cash Refunds</t>
  </si>
  <si>
    <t>2021-22</t>
  </si>
  <si>
    <t>Service Project</t>
  </si>
  <si>
    <t>Raffle 50-50 Sat</t>
  </si>
  <si>
    <t>Raffle - Baskets</t>
  </si>
  <si>
    <t>Raffle  - Clubs donation</t>
  </si>
  <si>
    <t>Donation</t>
  </si>
  <si>
    <t>Gift to LCIF</t>
  </si>
  <si>
    <t>Speaker Flag</t>
  </si>
  <si>
    <t>ID Gifts</t>
  </si>
  <si>
    <t>Necrology</t>
  </si>
  <si>
    <t>Hospitality</t>
  </si>
  <si>
    <t>Admin - Printing/supplies</t>
  </si>
  <si>
    <t>Officer leadership Training</t>
  </si>
  <si>
    <t>Audio Visual</t>
  </si>
  <si>
    <t>Other</t>
  </si>
  <si>
    <t>WLF Directors</t>
  </si>
  <si>
    <t>GMT/GAT/GST/GLT</t>
  </si>
  <si>
    <t>Admin PO Box</t>
  </si>
  <si>
    <t>Admin - Web site</t>
  </si>
  <si>
    <t>Budget 2022/23</t>
  </si>
  <si>
    <t>GAT Printing and Supplies</t>
  </si>
  <si>
    <t>GAT  Awards</t>
  </si>
  <si>
    <t>GAT (Officer training)</t>
  </si>
  <si>
    <t>GAT (Regional Training)</t>
  </si>
  <si>
    <t>GAT Teams</t>
  </si>
  <si>
    <t>2022-23</t>
  </si>
  <si>
    <t>Actual 2022-23</t>
  </si>
  <si>
    <t>GAT major supplies</t>
  </si>
  <si>
    <t>District Governor Gifts/pins</t>
  </si>
  <si>
    <t>Zone Chair Expenses prnt meals</t>
  </si>
  <si>
    <t>Budget</t>
  </si>
  <si>
    <t>Service Projects</t>
  </si>
  <si>
    <t xml:space="preserve">Con Registrations </t>
  </si>
  <si>
    <t>Fish Fry</t>
  </si>
  <si>
    <t>Saturday Luncheon</t>
  </si>
  <si>
    <t>Saturday Banquet</t>
  </si>
  <si>
    <t xml:space="preserve">58 less 1 comp 57 x 15 </t>
  </si>
  <si>
    <t xml:space="preserve"> 231 less 33 comps 198 x 20</t>
  </si>
  <si>
    <t>211 less 1 comp  210 x 35</t>
  </si>
  <si>
    <t>118 less 1 comp 117 x 50</t>
  </si>
  <si>
    <t>Raffle Basket expense</t>
  </si>
  <si>
    <t>Saturday Lunch</t>
  </si>
  <si>
    <t>Room Attrition</t>
  </si>
  <si>
    <t>Entertainment  Expense</t>
  </si>
  <si>
    <t xml:space="preserve">    Past meals </t>
  </si>
  <si>
    <t xml:space="preserve">Total Hotel Expense </t>
  </si>
  <si>
    <t>Convention Prepay</t>
  </si>
  <si>
    <t>Spring Workshop</t>
  </si>
  <si>
    <t>Cabinet Meal</t>
  </si>
  <si>
    <t>ID/PID Meals 'con billing'</t>
  </si>
  <si>
    <t>ID/PID Meals 'Outside Billing'</t>
  </si>
  <si>
    <t xml:space="preserve">Raffle 50/50 payout </t>
  </si>
  <si>
    <t>Service transfer Activity</t>
  </si>
  <si>
    <t>Fish Fry Income</t>
  </si>
  <si>
    <t>Interest on Savings</t>
  </si>
  <si>
    <t>Interest Cd</t>
  </si>
  <si>
    <t>07/01/2023 to 06/30/2024</t>
  </si>
  <si>
    <t>Budget 2023/24</t>
  </si>
  <si>
    <t>State Convention Expenses</t>
  </si>
  <si>
    <t>2023-24</t>
  </si>
  <si>
    <t>Pins</t>
  </si>
  <si>
    <t>Tables</t>
  </si>
  <si>
    <t>Registration</t>
  </si>
  <si>
    <t>Golf Outing - Hole Sponsor</t>
  </si>
  <si>
    <t>State Golf Outing</t>
  </si>
  <si>
    <t>State Raffles</t>
  </si>
  <si>
    <t>State Convention A License</t>
  </si>
  <si>
    <t>State Golf 50-50</t>
  </si>
  <si>
    <t>State Golf Raffle</t>
  </si>
  <si>
    <t>State Raffle 50-50</t>
  </si>
  <si>
    <t>State Raffle B License</t>
  </si>
  <si>
    <t>Total Income</t>
  </si>
  <si>
    <t xml:space="preserve">State  Convention Expenses </t>
  </si>
  <si>
    <t>State Badge</t>
  </si>
  <si>
    <t xml:space="preserve">State Child Care </t>
  </si>
  <si>
    <t>State General Session</t>
  </si>
  <si>
    <t>State Refunds</t>
  </si>
  <si>
    <t xml:space="preserve">State Golf </t>
  </si>
  <si>
    <t>State Payment WLF</t>
  </si>
  <si>
    <t>State Raffle TV</t>
  </si>
  <si>
    <t>State Photo Booth</t>
  </si>
  <si>
    <t>State Misc</t>
  </si>
  <si>
    <t>State Printing</t>
  </si>
  <si>
    <t>State Raffle</t>
  </si>
  <si>
    <t>State GST Service Project</t>
  </si>
  <si>
    <t>State Web Site</t>
  </si>
  <si>
    <t>State Convention Net Income</t>
  </si>
  <si>
    <t xml:space="preserve">Birch - Sturm Director </t>
  </si>
  <si>
    <t>Leadership Training</t>
  </si>
  <si>
    <t>District 27-D1 Convention Budget  --  2023-24</t>
  </si>
  <si>
    <t>Hotel Expenses</t>
  </si>
  <si>
    <t>07/01/2023 to 6/30/2024</t>
  </si>
  <si>
    <t>Budget  --   District Expenses</t>
  </si>
  <si>
    <t xml:space="preserve">Budget  --   District 27-D1 Income </t>
  </si>
  <si>
    <t>Administrative Accounts</t>
  </si>
  <si>
    <t xml:space="preserve">Petty Cash </t>
  </si>
  <si>
    <t>Prepaid State Convention Exp</t>
  </si>
  <si>
    <t>Savings</t>
  </si>
  <si>
    <t>Total Outsanding</t>
  </si>
  <si>
    <t>CD</t>
  </si>
  <si>
    <t>Adjusted Balance</t>
  </si>
  <si>
    <t>Administrative  Balance</t>
  </si>
  <si>
    <t>Bank Balance  - Activity</t>
  </si>
  <si>
    <t>Helen Keller</t>
  </si>
  <si>
    <t xml:space="preserve">   27-D1 Total Funds -  All Accounts</t>
  </si>
  <si>
    <t>Total Outstanding</t>
  </si>
  <si>
    <t>Actual 2023-24</t>
  </si>
  <si>
    <t>Total expenses</t>
  </si>
  <si>
    <t>Total Raffle</t>
  </si>
  <si>
    <t>Bank Balance  - Administrative</t>
  </si>
  <si>
    <t>Deposits</t>
  </si>
  <si>
    <t>Outstanding Checks</t>
  </si>
  <si>
    <t>Deposit</t>
  </si>
  <si>
    <t>Information</t>
  </si>
  <si>
    <t>State 2024 Budget</t>
  </si>
  <si>
    <t>State 2024 Actual</t>
  </si>
  <si>
    <t>Previous</t>
  </si>
  <si>
    <t>Move to Activities</t>
  </si>
  <si>
    <t>Move to Admin</t>
  </si>
  <si>
    <t>State Convention  2024</t>
  </si>
  <si>
    <t>Speaker Expense</t>
  </si>
  <si>
    <t>Jeff Winkler</t>
  </si>
  <si>
    <t>Checking Balance 01-01-2024 (adjusted)</t>
  </si>
  <si>
    <t>Activity Account 01-01-2024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</si>
</sst>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u val="doub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32323"/>
      <name val="Arial"/>
      <family val="2"/>
    </font>
    <font>
      <b/>
      <sz val="11"/>
      <color theme="1"/>
      <name val="Calibri"/>
      <family val="2"/>
    </font>
    <font>
      <b/>
      <sz val="11"/>
      <color rgb="FF232323"/>
      <name val="Calibri"/>
      <family val="2"/>
    </font>
    <font>
      <b/>
      <u/>
      <sz val="11"/>
      <color theme="1"/>
      <name val="Calibri"/>
      <family val="2"/>
    </font>
    <font>
      <b/>
      <u val="double"/>
      <sz val="11"/>
      <color theme="1"/>
      <name val="Calibri"/>
      <family val="2"/>
    </font>
    <font>
      <b/>
      <u val="singleAccounting"/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0" fontId="5" fillId="0" borderId="0" xfId="0" applyFont="1" applyAlignment="1">
      <alignment horizontal="center"/>
    </xf>
    <xf numFmtId="44" fontId="6" fillId="0" borderId="0" xfId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8" fillId="0" borderId="0" xfId="1" applyFont="1"/>
    <xf numFmtId="44" fontId="9" fillId="0" borderId="0" xfId="1" applyFont="1"/>
    <xf numFmtId="44" fontId="10" fillId="2" borderId="0" xfId="1" applyFont="1" applyFill="1"/>
    <xf numFmtId="0" fontId="7" fillId="0" borderId="0" xfId="0" applyFont="1"/>
    <xf numFmtId="44" fontId="8" fillId="0" borderId="0" xfId="1" applyFont="1" applyBorder="1"/>
    <xf numFmtId="44" fontId="7" fillId="0" borderId="0" xfId="1" applyFont="1"/>
    <xf numFmtId="44" fontId="10" fillId="0" borderId="0" xfId="1" applyFont="1"/>
    <xf numFmtId="44" fontId="7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1" applyNumberFormat="1" applyFont="1" applyAlignment="1">
      <alignment horizontal="center"/>
    </xf>
    <xf numFmtId="7" fontId="7" fillId="0" borderId="0" xfId="1" applyNumberFormat="1" applyFont="1"/>
    <xf numFmtId="44" fontId="12" fillId="0" borderId="0" xfId="1" applyFont="1"/>
    <xf numFmtId="7" fontId="11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left"/>
    </xf>
    <xf numFmtId="44" fontId="11" fillId="0" borderId="0" xfId="1" applyFont="1"/>
    <xf numFmtId="44" fontId="13" fillId="0" borderId="0" xfId="1" applyFont="1"/>
    <xf numFmtId="0" fontId="7" fillId="0" borderId="0" xfId="0" applyFont="1" applyAlignment="1">
      <alignment horizontal="center"/>
    </xf>
    <xf numFmtId="44" fontId="14" fillId="2" borderId="0" xfId="1" applyFont="1" applyFill="1"/>
    <xf numFmtId="44" fontId="15" fillId="0" borderId="0" xfId="1" applyFont="1"/>
    <xf numFmtId="44" fontId="16" fillId="0" borderId="0" xfId="1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44" fontId="8" fillId="3" borderId="0" xfId="1" applyFont="1" applyFill="1" applyAlignment="1">
      <alignment horizontal="center"/>
    </xf>
    <xf numFmtId="44" fontId="3" fillId="0" borderId="0" xfId="1" applyFont="1"/>
    <xf numFmtId="44" fontId="18" fillId="0" borderId="0" xfId="1" applyFont="1"/>
    <xf numFmtId="0" fontId="0" fillId="0" borderId="0" xfId="0" applyAlignment="1">
      <alignment wrapText="1"/>
    </xf>
    <xf numFmtId="44" fontId="12" fillId="0" borderId="0" xfId="1" applyFont="1" applyAlignment="1">
      <alignment horizontal="center"/>
    </xf>
    <xf numFmtId="37" fontId="0" fillId="0" borderId="0" xfId="0" applyNumberFormat="1"/>
    <xf numFmtId="1" fontId="0" fillId="0" borderId="0" xfId="0" applyNumberFormat="1"/>
    <xf numFmtId="44" fontId="19" fillId="0" borderId="0" xfId="1" applyFont="1"/>
    <xf numFmtId="0" fontId="0" fillId="0" borderId="0" xfId="0" applyAlignment="1">
      <alignment horizontal="center"/>
    </xf>
    <xf numFmtId="44" fontId="3" fillId="0" borderId="0" xfId="0" applyNumberFormat="1" applyFont="1"/>
    <xf numFmtId="44" fontId="4" fillId="0" borderId="0" xfId="0" applyNumberFormat="1" applyFont="1"/>
    <xf numFmtId="44" fontId="19" fillId="0" borderId="0" xfId="0" applyNumberFormat="1" applyFont="1"/>
    <xf numFmtId="44" fontId="1" fillId="0" borderId="0" xfId="1" applyFont="1"/>
    <xf numFmtId="0" fontId="20" fillId="0" borderId="0" xfId="0" applyFont="1" applyAlignment="1">
      <alignment horizontal="center"/>
    </xf>
    <xf numFmtId="14" fontId="0" fillId="0" borderId="0" xfId="0" applyNumberFormat="1"/>
    <xf numFmtId="44" fontId="4" fillId="0" borderId="0" xfId="1" applyFont="1" applyFill="1"/>
    <xf numFmtId="4" fontId="21" fillId="0" borderId="0" xfId="0" applyNumberFormat="1" applyFont="1"/>
    <xf numFmtId="44" fontId="22" fillId="0" borderId="0" xfId="1" applyFont="1"/>
    <xf numFmtId="14" fontId="7" fillId="0" borderId="0" xfId="1" applyNumberFormat="1" applyFont="1" applyAlignment="1">
      <alignment horizontal="right"/>
    </xf>
    <xf numFmtId="14" fontId="7" fillId="0" borderId="0" xfId="0" applyNumberFormat="1" applyFont="1"/>
    <xf numFmtId="44" fontId="7" fillId="0" borderId="0" xfId="0" applyNumberFormat="1" applyFont="1"/>
    <xf numFmtId="4" fontId="23" fillId="0" borderId="0" xfId="0" applyNumberFormat="1" applyFont="1"/>
    <xf numFmtId="44" fontId="24" fillId="0" borderId="0" xfId="1" applyFont="1"/>
    <xf numFmtId="44" fontId="22" fillId="0" borderId="0" xfId="1" applyFont="1" applyAlignment="1">
      <alignment horizontal="right"/>
    </xf>
    <xf numFmtId="44" fontId="25" fillId="0" borderId="0" xfId="1" applyFont="1"/>
    <xf numFmtId="44" fontId="24" fillId="0" borderId="0" xfId="1" applyFont="1" applyAlignment="1">
      <alignment horizontal="right"/>
    </xf>
    <xf numFmtId="44" fontId="13" fillId="0" borderId="0" xfId="0" applyNumberFormat="1" applyFont="1"/>
    <xf numFmtId="44" fontId="26" fillId="0" borderId="0" xfId="1" applyFont="1"/>
    <xf numFmtId="0" fontId="2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5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0" fontId="2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zoomScale="91" zoomScaleNormal="91" workbookViewId="0">
      <pane ySplit="1" topLeftCell="A54" activePane="bottomLeft" state="frozen"/>
      <selection activeCell="B1" sqref="B1"/>
      <selection pane="bottomLeft" activeCell="A79" sqref="A79"/>
    </sheetView>
  </sheetViews>
  <sheetFormatPr defaultRowHeight="15" x14ac:dyDescent="0.25"/>
  <cols>
    <col min="1" max="1" width="35.5703125" customWidth="1"/>
    <col min="2" max="2" width="31" customWidth="1"/>
    <col min="3" max="3" width="16.28515625" customWidth="1"/>
    <col min="4" max="4" width="15.85546875" customWidth="1"/>
    <col min="5" max="5" width="19.7109375" style="9" customWidth="1"/>
    <col min="6" max="6" width="16.42578125" customWidth="1"/>
    <col min="7" max="7" width="18.28515625" customWidth="1"/>
    <col min="8" max="8" width="20" customWidth="1"/>
    <col min="9" max="9" width="16" customWidth="1"/>
    <col min="10" max="10" width="12.140625" style="1" bestFit="1" customWidth="1"/>
  </cols>
  <sheetData>
    <row r="1" spans="1:10" ht="18.75" x14ac:dyDescent="0.3">
      <c r="A1" s="62" t="s">
        <v>149</v>
      </c>
      <c r="B1" s="62"/>
      <c r="C1" s="62"/>
      <c r="D1" s="62"/>
      <c r="E1" s="62"/>
      <c r="F1" s="62"/>
    </row>
    <row r="2" spans="1:10" ht="15.75" x14ac:dyDescent="0.25">
      <c r="A2" s="63" t="s">
        <v>147</v>
      </c>
      <c r="B2" s="64"/>
      <c r="C2" s="64"/>
      <c r="D2" s="64"/>
      <c r="E2" s="64"/>
      <c r="F2" s="64"/>
    </row>
    <row r="3" spans="1:10" ht="18.75" x14ac:dyDescent="0.3">
      <c r="A3" s="5"/>
      <c r="B3" s="2"/>
      <c r="C3" s="29" t="s">
        <v>75</v>
      </c>
      <c r="D3" s="28" t="s">
        <v>82</v>
      </c>
      <c r="E3" s="29" t="s">
        <v>113</v>
      </c>
      <c r="F3" s="28" t="s">
        <v>162</v>
      </c>
      <c r="J3"/>
    </row>
    <row r="4" spans="1:10" x14ac:dyDescent="0.25">
      <c r="B4" t="s">
        <v>0</v>
      </c>
      <c r="C4" s="6">
        <v>13000</v>
      </c>
      <c r="D4" s="1">
        <v>12749.04</v>
      </c>
      <c r="E4" s="1">
        <v>12635.28</v>
      </c>
      <c r="F4" s="1">
        <v>6317.64</v>
      </c>
      <c r="G4" s="4"/>
      <c r="J4"/>
    </row>
    <row r="5" spans="1:10" x14ac:dyDescent="0.25">
      <c r="B5" t="s">
        <v>1</v>
      </c>
      <c r="C5" s="6">
        <v>21000</v>
      </c>
      <c r="D5" s="1">
        <v>20590.47</v>
      </c>
      <c r="E5" s="1">
        <v>21834.52</v>
      </c>
      <c r="F5" s="1">
        <v>10204.64</v>
      </c>
      <c r="J5"/>
    </row>
    <row r="6" spans="1:10" x14ac:dyDescent="0.25">
      <c r="B6" t="s">
        <v>2</v>
      </c>
      <c r="C6" s="6">
        <v>650</v>
      </c>
      <c r="D6" s="1">
        <v>632.48</v>
      </c>
      <c r="E6" s="1">
        <v>629.88</v>
      </c>
      <c r="F6" s="1">
        <v>629.88</v>
      </c>
      <c r="J6"/>
    </row>
    <row r="7" spans="1:10" x14ac:dyDescent="0.25">
      <c r="A7" t="s">
        <v>3</v>
      </c>
      <c r="C7" s="6"/>
      <c r="D7" s="1"/>
      <c r="E7" s="1">
        <f t="shared" ref="E7:E9" si="0">+D7</f>
        <v>0</v>
      </c>
      <c r="F7" s="1"/>
      <c r="J7"/>
    </row>
    <row r="8" spans="1:10" x14ac:dyDescent="0.25">
      <c r="B8" t="s">
        <v>4</v>
      </c>
      <c r="C8" s="6"/>
      <c r="D8" s="1"/>
      <c r="E8" s="1">
        <f t="shared" si="0"/>
        <v>0</v>
      </c>
      <c r="F8" s="1"/>
      <c r="J8"/>
    </row>
    <row r="9" spans="1:10" x14ac:dyDescent="0.25">
      <c r="B9" t="s">
        <v>36</v>
      </c>
      <c r="C9" s="6">
        <v>150</v>
      </c>
      <c r="D9" s="1">
        <v>170</v>
      </c>
      <c r="E9" s="1">
        <f t="shared" si="0"/>
        <v>170</v>
      </c>
      <c r="F9" s="1">
        <v>88</v>
      </c>
      <c r="J9"/>
    </row>
    <row r="10" spans="1:10" x14ac:dyDescent="0.25">
      <c r="B10" t="s">
        <v>110</v>
      </c>
      <c r="C10" s="6">
        <v>50</v>
      </c>
      <c r="D10" s="1">
        <v>79.680000000000007</v>
      </c>
      <c r="E10" s="1">
        <v>90</v>
      </c>
      <c r="F10" s="1">
        <v>63.52</v>
      </c>
      <c r="I10" s="4"/>
      <c r="J10"/>
    </row>
    <row r="11" spans="1:10" x14ac:dyDescent="0.25">
      <c r="B11" t="s">
        <v>111</v>
      </c>
      <c r="C11" s="6"/>
      <c r="D11" s="1">
        <v>36.19</v>
      </c>
      <c r="E11" s="1">
        <v>70</v>
      </c>
      <c r="F11" s="1">
        <v>18.29</v>
      </c>
      <c r="I11" s="4"/>
      <c r="J11"/>
    </row>
    <row r="12" spans="1:10" x14ac:dyDescent="0.25">
      <c r="A12" t="s">
        <v>80</v>
      </c>
      <c r="C12" s="6"/>
      <c r="D12" s="1"/>
      <c r="E12" s="1">
        <f t="shared" ref="E12:E18" si="1">+D12</f>
        <v>0</v>
      </c>
      <c r="F12" s="1"/>
      <c r="J12"/>
    </row>
    <row r="13" spans="1:10" x14ac:dyDescent="0.25">
      <c r="B13" t="s">
        <v>78</v>
      </c>
      <c r="C13" s="6">
        <v>500</v>
      </c>
      <c r="D13" s="1">
        <v>3700.5</v>
      </c>
      <c r="E13" s="1">
        <f t="shared" si="1"/>
        <v>3700.5</v>
      </c>
      <c r="F13" s="1">
        <v>2210</v>
      </c>
      <c r="J13"/>
    </row>
    <row r="14" spans="1:10" x14ac:dyDescent="0.25">
      <c r="B14" t="s">
        <v>79</v>
      </c>
      <c r="C14" s="6">
        <v>0</v>
      </c>
      <c r="D14" s="1"/>
      <c r="E14" s="1">
        <f t="shared" si="1"/>
        <v>0</v>
      </c>
      <c r="F14" s="1"/>
      <c r="J14"/>
    </row>
    <row r="15" spans="1:10" x14ac:dyDescent="0.25">
      <c r="B15" t="s">
        <v>5</v>
      </c>
      <c r="C15" s="6">
        <v>100</v>
      </c>
      <c r="D15" s="1"/>
      <c r="E15" s="1">
        <f t="shared" si="1"/>
        <v>0</v>
      </c>
      <c r="F15" s="1"/>
      <c r="J15"/>
    </row>
    <row r="16" spans="1:10" x14ac:dyDescent="0.25">
      <c r="B16" t="s">
        <v>39</v>
      </c>
      <c r="C16" s="6">
        <v>100</v>
      </c>
      <c r="D16" s="1">
        <v>300</v>
      </c>
      <c r="E16" s="1">
        <f t="shared" si="1"/>
        <v>300</v>
      </c>
      <c r="F16" s="1"/>
      <c r="J16"/>
    </row>
    <row r="17" spans="1:10" x14ac:dyDescent="0.25">
      <c r="B17" t="s">
        <v>6</v>
      </c>
      <c r="C17" s="6">
        <v>500</v>
      </c>
      <c r="D17" s="1">
        <v>500</v>
      </c>
      <c r="E17" s="1">
        <f t="shared" si="1"/>
        <v>500</v>
      </c>
      <c r="F17" s="1"/>
      <c r="J17"/>
    </row>
    <row r="18" spans="1:10" x14ac:dyDescent="0.25">
      <c r="A18" t="s">
        <v>70</v>
      </c>
      <c r="C18" s="6"/>
      <c r="D18" s="1"/>
      <c r="E18" s="1">
        <f t="shared" si="1"/>
        <v>0</v>
      </c>
      <c r="F18" s="1"/>
      <c r="J18"/>
    </row>
    <row r="19" spans="1:10" x14ac:dyDescent="0.25">
      <c r="A19" s="37" t="s">
        <v>109</v>
      </c>
      <c r="C19" s="6"/>
      <c r="D19" s="1">
        <v>855</v>
      </c>
      <c r="E19" s="1">
        <v>900</v>
      </c>
      <c r="F19" s="1"/>
      <c r="J19"/>
    </row>
    <row r="20" spans="1:10" x14ac:dyDescent="0.25">
      <c r="B20" t="s">
        <v>7</v>
      </c>
      <c r="C20" s="6"/>
      <c r="D20" s="1"/>
      <c r="E20" s="1">
        <f>+D20</f>
        <v>0</v>
      </c>
      <c r="F20" s="1"/>
      <c r="J20"/>
    </row>
    <row r="21" spans="1:10" x14ac:dyDescent="0.25">
      <c r="B21" t="s">
        <v>8</v>
      </c>
      <c r="C21" s="6"/>
      <c r="D21" s="1"/>
      <c r="E21" s="1">
        <f>+D21</f>
        <v>0</v>
      </c>
      <c r="F21" s="1"/>
      <c r="J21"/>
    </row>
    <row r="22" spans="1:10" ht="16.5" customHeight="1" x14ac:dyDescent="0.25">
      <c r="A22" t="s">
        <v>9</v>
      </c>
      <c r="C22" s="6"/>
      <c r="D22" s="1"/>
      <c r="E22" s="1">
        <f>+D22</f>
        <v>0</v>
      </c>
      <c r="F22" s="1"/>
      <c r="J22"/>
    </row>
    <row r="23" spans="1:10" x14ac:dyDescent="0.25">
      <c r="B23" t="s">
        <v>10</v>
      </c>
      <c r="C23" s="6">
        <v>20000</v>
      </c>
      <c r="D23" s="1">
        <f>+Sheet2!D16</f>
        <v>22141.66</v>
      </c>
      <c r="E23" s="1">
        <f>+Sheet2!D16</f>
        <v>22141.66</v>
      </c>
      <c r="F23" s="1"/>
      <c r="J23"/>
    </row>
    <row r="24" spans="1:10" ht="17.25" x14ac:dyDescent="0.4">
      <c r="B24" t="s">
        <v>11</v>
      </c>
      <c r="C24" s="7">
        <v>0</v>
      </c>
      <c r="D24" s="7">
        <v>0</v>
      </c>
      <c r="E24" s="30">
        <f>+Sheet3!C17</f>
        <v>60152.52</v>
      </c>
      <c r="F24" s="30">
        <v>0</v>
      </c>
      <c r="J24"/>
    </row>
    <row r="25" spans="1:10" ht="17.25" customHeight="1" x14ac:dyDescent="0.4">
      <c r="A25" s="61" t="s">
        <v>12</v>
      </c>
      <c r="B25" s="61"/>
      <c r="C25" s="8">
        <f>SUM(C4:C24)</f>
        <v>56050</v>
      </c>
      <c r="D25" s="8">
        <f>SUM(D4:D24)</f>
        <v>61755.020000000004</v>
      </c>
      <c r="E25" s="8">
        <f>SUM(E4:E24)</f>
        <v>123124.35999999999</v>
      </c>
      <c r="F25" s="8">
        <f>SUM(F4:F24)</f>
        <v>19531.97</v>
      </c>
      <c r="J25"/>
    </row>
    <row r="26" spans="1:10" ht="17.25" customHeight="1" x14ac:dyDescent="0.4">
      <c r="A26" s="27"/>
      <c r="B26" s="27"/>
      <c r="C26" s="8"/>
      <c r="D26" s="24"/>
      <c r="E26" s="8"/>
      <c r="F26" s="8"/>
      <c r="G26" s="8"/>
      <c r="J26"/>
    </row>
    <row r="27" spans="1:10" ht="20.25" customHeight="1" x14ac:dyDescent="0.3">
      <c r="A27" s="62" t="s">
        <v>148</v>
      </c>
      <c r="B27" s="62"/>
      <c r="C27" s="62"/>
      <c r="D27" s="62"/>
      <c r="E27" s="62"/>
      <c r="F27" s="62"/>
      <c r="G27" s="62"/>
      <c r="H27" s="1"/>
      <c r="J27"/>
    </row>
    <row r="28" spans="1:10" ht="20.25" customHeight="1" x14ac:dyDescent="0.25">
      <c r="A28" s="64" t="s">
        <v>112</v>
      </c>
      <c r="B28" s="64"/>
      <c r="C28" s="64"/>
      <c r="D28" s="64"/>
      <c r="E28" s="64"/>
      <c r="F28" s="64"/>
      <c r="G28" s="64"/>
      <c r="H28" s="1"/>
      <c r="J28"/>
    </row>
    <row r="29" spans="1:10" ht="18.75" x14ac:dyDescent="0.3">
      <c r="A29" s="2"/>
      <c r="B29" s="2"/>
      <c r="C29" s="29" t="s">
        <v>75</v>
      </c>
      <c r="D29" s="28" t="s">
        <v>82</v>
      </c>
      <c r="E29" s="29" t="s">
        <v>113</v>
      </c>
      <c r="F29" s="28" t="s">
        <v>162</v>
      </c>
      <c r="J29"/>
    </row>
    <row r="30" spans="1:10" x14ac:dyDescent="0.25">
      <c r="A30" t="s">
        <v>13</v>
      </c>
      <c r="B30" t="s">
        <v>1</v>
      </c>
      <c r="C30" s="6">
        <v>21000</v>
      </c>
      <c r="D30" s="1">
        <v>20590.47</v>
      </c>
      <c r="E30" s="4">
        <v>21834.52</v>
      </c>
      <c r="F30" s="1">
        <v>10204.64</v>
      </c>
      <c r="J30"/>
    </row>
    <row r="31" spans="1:10" x14ac:dyDescent="0.25">
      <c r="B31" t="s">
        <v>2</v>
      </c>
      <c r="C31" s="6">
        <v>650</v>
      </c>
      <c r="D31" s="1">
        <v>632.48</v>
      </c>
      <c r="E31" s="4">
        <v>629.88</v>
      </c>
      <c r="F31" s="1">
        <v>629.88</v>
      </c>
      <c r="J31"/>
    </row>
    <row r="32" spans="1:10" x14ac:dyDescent="0.25">
      <c r="A32" t="s">
        <v>18</v>
      </c>
      <c r="B32" t="s">
        <v>19</v>
      </c>
      <c r="C32" s="6">
        <v>200</v>
      </c>
      <c r="D32" s="1">
        <v>250</v>
      </c>
      <c r="E32" s="4">
        <f t="shared" ref="E32:E62" si="2">+D32</f>
        <v>250</v>
      </c>
      <c r="F32" s="1">
        <v>82.05</v>
      </c>
      <c r="J32"/>
    </row>
    <row r="33" spans="1:10" x14ac:dyDescent="0.25">
      <c r="B33" t="s">
        <v>71</v>
      </c>
      <c r="C33" s="6">
        <v>1200</v>
      </c>
      <c r="D33" s="1">
        <v>1145.71</v>
      </c>
      <c r="E33" s="4">
        <f t="shared" si="2"/>
        <v>1145.71</v>
      </c>
      <c r="F33" s="1">
        <v>277.66000000000003</v>
      </c>
      <c r="J33"/>
    </row>
    <row r="34" spans="1:10" x14ac:dyDescent="0.25">
      <c r="B34" t="s">
        <v>20</v>
      </c>
      <c r="C34" s="6">
        <v>780</v>
      </c>
      <c r="D34" s="1"/>
      <c r="E34" s="4">
        <v>780</v>
      </c>
      <c r="F34" s="1"/>
      <c r="J34"/>
    </row>
    <row r="35" spans="1:10" x14ac:dyDescent="0.25">
      <c r="B35" t="s">
        <v>143</v>
      </c>
      <c r="C35" s="6">
        <v>500</v>
      </c>
      <c r="D35" s="1"/>
      <c r="E35" s="4">
        <v>500</v>
      </c>
      <c r="F35" s="1"/>
      <c r="J35"/>
    </row>
    <row r="36" spans="1:10" x14ac:dyDescent="0.25">
      <c r="A36" t="s">
        <v>80</v>
      </c>
      <c r="B36" t="s">
        <v>76</v>
      </c>
      <c r="C36" s="6">
        <v>200</v>
      </c>
      <c r="D36" s="1">
        <v>226.5</v>
      </c>
      <c r="E36" s="4">
        <f t="shared" si="2"/>
        <v>226.5</v>
      </c>
      <c r="F36" s="1">
        <v>384.55</v>
      </c>
      <c r="J36"/>
    </row>
    <row r="37" spans="1:10" x14ac:dyDescent="0.25">
      <c r="B37" t="s">
        <v>77</v>
      </c>
      <c r="C37" s="10">
        <v>600</v>
      </c>
      <c r="D37" s="1">
        <v>447.76</v>
      </c>
      <c r="E37" s="4">
        <f t="shared" si="2"/>
        <v>447.76</v>
      </c>
      <c r="F37" s="1">
        <v>2.09</v>
      </c>
      <c r="J37"/>
    </row>
    <row r="38" spans="1:10" x14ac:dyDescent="0.25">
      <c r="B38" t="s">
        <v>83</v>
      </c>
      <c r="C38" s="6">
        <v>1000</v>
      </c>
      <c r="D38" s="1">
        <v>649</v>
      </c>
      <c r="E38" s="4">
        <v>649</v>
      </c>
      <c r="F38" s="1">
        <v>108.04</v>
      </c>
      <c r="J38"/>
    </row>
    <row r="39" spans="1:10" x14ac:dyDescent="0.25">
      <c r="B39" t="s">
        <v>72</v>
      </c>
      <c r="C39" s="6">
        <v>400</v>
      </c>
      <c r="D39" s="1">
        <v>384</v>
      </c>
      <c r="E39" s="4">
        <f t="shared" si="2"/>
        <v>384</v>
      </c>
      <c r="F39" s="1">
        <v>57</v>
      </c>
      <c r="J39"/>
    </row>
    <row r="40" spans="1:10" x14ac:dyDescent="0.25">
      <c r="B40" t="s">
        <v>85</v>
      </c>
      <c r="C40" s="6">
        <v>50</v>
      </c>
      <c r="D40" s="1">
        <v>515.91999999999996</v>
      </c>
      <c r="E40" s="4">
        <f t="shared" si="2"/>
        <v>515.91999999999996</v>
      </c>
      <c r="F40" s="1"/>
      <c r="J40"/>
    </row>
    <row r="41" spans="1:10" x14ac:dyDescent="0.25">
      <c r="B41" t="s">
        <v>31</v>
      </c>
      <c r="C41" s="6">
        <v>1200</v>
      </c>
      <c r="D41" s="1">
        <v>1200</v>
      </c>
      <c r="E41" s="4">
        <f t="shared" si="2"/>
        <v>1200</v>
      </c>
      <c r="F41" s="1">
        <v>825</v>
      </c>
      <c r="J41"/>
    </row>
    <row r="42" spans="1:10" x14ac:dyDescent="0.25">
      <c r="B42" t="s">
        <v>144</v>
      </c>
      <c r="C42" s="6"/>
      <c r="D42" s="1">
        <v>2510.96</v>
      </c>
      <c r="E42" s="4">
        <f t="shared" si="2"/>
        <v>2510.96</v>
      </c>
      <c r="F42" s="1">
        <v>2430.75</v>
      </c>
      <c r="J42"/>
    </row>
    <row r="43" spans="1:10" x14ac:dyDescent="0.25">
      <c r="B43" t="s">
        <v>103</v>
      </c>
      <c r="C43" s="6"/>
      <c r="D43" s="1">
        <v>134.80000000000001</v>
      </c>
      <c r="E43" s="4">
        <f t="shared" si="2"/>
        <v>134.80000000000001</v>
      </c>
      <c r="F43" s="1"/>
      <c r="J43"/>
    </row>
    <row r="44" spans="1:10" x14ac:dyDescent="0.25">
      <c r="B44" t="s">
        <v>68</v>
      </c>
      <c r="C44" s="6">
        <v>450</v>
      </c>
      <c r="D44" s="1">
        <v>1744.19</v>
      </c>
      <c r="E44" s="4">
        <f t="shared" si="2"/>
        <v>1744.19</v>
      </c>
      <c r="F44" s="1"/>
      <c r="J44"/>
    </row>
    <row r="45" spans="1:10" x14ac:dyDescent="0.25">
      <c r="A45" t="s">
        <v>21</v>
      </c>
      <c r="B45" t="s">
        <v>22</v>
      </c>
      <c r="C45" s="6">
        <v>1500</v>
      </c>
      <c r="D45" s="1">
        <v>682.25</v>
      </c>
      <c r="E45" s="4">
        <v>1000</v>
      </c>
      <c r="F45" s="1"/>
      <c r="J45"/>
    </row>
    <row r="46" spans="1:10" x14ac:dyDescent="0.25">
      <c r="B46" t="s">
        <v>84</v>
      </c>
      <c r="C46" s="6">
        <v>1000</v>
      </c>
      <c r="D46" s="1">
        <v>450</v>
      </c>
      <c r="E46" s="4">
        <v>400</v>
      </c>
      <c r="F46" s="1">
        <v>200</v>
      </c>
      <c r="J46"/>
    </row>
    <row r="47" spans="1:10" x14ac:dyDescent="0.25">
      <c r="B47" t="s">
        <v>23</v>
      </c>
      <c r="C47" s="6">
        <v>2000</v>
      </c>
      <c r="D47" s="1">
        <v>1012.5</v>
      </c>
      <c r="E47" s="4">
        <v>1500</v>
      </c>
      <c r="F47" s="1">
        <v>424</v>
      </c>
      <c r="J47"/>
    </row>
    <row r="48" spans="1:10" x14ac:dyDescent="0.25">
      <c r="B48" t="s">
        <v>24</v>
      </c>
      <c r="C48" s="6">
        <v>2000</v>
      </c>
      <c r="D48" s="1">
        <v>570.5</v>
      </c>
      <c r="E48" s="4">
        <v>1500</v>
      </c>
      <c r="F48" s="1">
        <v>228</v>
      </c>
      <c r="J48"/>
    </row>
    <row r="49" spans="1:10" x14ac:dyDescent="0.25">
      <c r="B49" t="s">
        <v>25</v>
      </c>
      <c r="C49" s="6">
        <v>500</v>
      </c>
      <c r="D49" s="1"/>
      <c r="E49" s="4">
        <f t="shared" si="2"/>
        <v>0</v>
      </c>
      <c r="F49" s="1"/>
      <c r="J49"/>
    </row>
    <row r="50" spans="1:10" x14ac:dyDescent="0.25">
      <c r="B50" t="s">
        <v>26</v>
      </c>
      <c r="C50" s="6">
        <v>500</v>
      </c>
      <c r="D50" s="1"/>
      <c r="E50" s="4">
        <f t="shared" si="2"/>
        <v>0</v>
      </c>
      <c r="F50" s="1"/>
      <c r="J50"/>
    </row>
    <row r="51" spans="1:10" x14ac:dyDescent="0.25">
      <c r="B51" t="s">
        <v>27</v>
      </c>
      <c r="C51" s="6">
        <v>500</v>
      </c>
      <c r="D51" s="1"/>
      <c r="E51" s="4">
        <f t="shared" si="2"/>
        <v>0</v>
      </c>
      <c r="F51" s="1">
        <v>435</v>
      </c>
      <c r="J51"/>
    </row>
    <row r="52" spans="1:10" x14ac:dyDescent="0.25">
      <c r="B52" t="s">
        <v>28</v>
      </c>
      <c r="C52" s="6">
        <v>2000</v>
      </c>
      <c r="D52" s="1">
        <v>500</v>
      </c>
      <c r="E52" s="4">
        <f t="shared" si="2"/>
        <v>500</v>
      </c>
      <c r="F52" s="1"/>
      <c r="J52"/>
    </row>
    <row r="53" spans="1:10" x14ac:dyDescent="0.25">
      <c r="B53" t="s">
        <v>29</v>
      </c>
      <c r="C53" s="6">
        <v>300</v>
      </c>
      <c r="D53" s="1"/>
      <c r="E53" s="4">
        <f t="shared" si="2"/>
        <v>0</v>
      </c>
      <c r="F53" s="1"/>
      <c r="J53"/>
    </row>
    <row r="54" spans="1:10" x14ac:dyDescent="0.25">
      <c r="B54" t="s">
        <v>33</v>
      </c>
      <c r="C54" s="6">
        <v>750</v>
      </c>
      <c r="D54" s="1"/>
      <c r="E54" s="4">
        <f t="shared" si="2"/>
        <v>0</v>
      </c>
      <c r="F54" s="1"/>
      <c r="J54"/>
    </row>
    <row r="55" spans="1:10" x14ac:dyDescent="0.25">
      <c r="B55" t="s">
        <v>30</v>
      </c>
      <c r="C55" s="6">
        <v>400</v>
      </c>
      <c r="D55" s="1">
        <v>371</v>
      </c>
      <c r="E55" s="4">
        <v>400</v>
      </c>
      <c r="F55" s="1"/>
      <c r="J55"/>
    </row>
    <row r="56" spans="1:10" x14ac:dyDescent="0.25">
      <c r="A56" t="s">
        <v>14</v>
      </c>
      <c r="B56" t="s">
        <v>15</v>
      </c>
      <c r="C56" s="6">
        <v>3000</v>
      </c>
      <c r="D56" s="1">
        <v>3876.82</v>
      </c>
      <c r="E56" s="4">
        <v>4000</v>
      </c>
      <c r="F56" s="1">
        <v>1016.51</v>
      </c>
      <c r="J56"/>
    </row>
    <row r="57" spans="1:10" x14ac:dyDescent="0.25">
      <c r="B57" t="s">
        <v>73</v>
      </c>
      <c r="C57" s="6">
        <v>210</v>
      </c>
      <c r="D57" s="1">
        <v>234</v>
      </c>
      <c r="E57" s="4">
        <f t="shared" si="2"/>
        <v>234</v>
      </c>
      <c r="F57" s="1"/>
      <c r="J57"/>
    </row>
    <row r="58" spans="1:10" x14ac:dyDescent="0.25">
      <c r="B58" t="s">
        <v>67</v>
      </c>
      <c r="C58" s="6">
        <v>200</v>
      </c>
      <c r="D58" s="1">
        <v>150</v>
      </c>
      <c r="E58" s="4">
        <f t="shared" si="2"/>
        <v>150</v>
      </c>
      <c r="F58" s="1">
        <v>125.52</v>
      </c>
      <c r="H58" s="1"/>
      <c r="I58" s="1"/>
    </row>
    <row r="59" spans="1:10" x14ac:dyDescent="0.25">
      <c r="B59" t="s">
        <v>37</v>
      </c>
      <c r="C59" s="6">
        <v>235</v>
      </c>
      <c r="D59" s="1">
        <v>182.38</v>
      </c>
      <c r="E59" s="4">
        <f t="shared" si="2"/>
        <v>182.38</v>
      </c>
      <c r="F59" s="1">
        <v>66</v>
      </c>
      <c r="J59"/>
    </row>
    <row r="60" spans="1:10" x14ac:dyDescent="0.25">
      <c r="B60" t="s">
        <v>35</v>
      </c>
      <c r="C60" s="6">
        <v>50</v>
      </c>
      <c r="D60" s="1">
        <v>125.55</v>
      </c>
      <c r="E60" s="4">
        <f t="shared" si="2"/>
        <v>125.55</v>
      </c>
      <c r="F60" s="1"/>
      <c r="J60"/>
    </row>
    <row r="61" spans="1:10" x14ac:dyDescent="0.25">
      <c r="B61" t="s">
        <v>74</v>
      </c>
      <c r="C61" s="6">
        <v>50</v>
      </c>
      <c r="D61" s="1"/>
      <c r="E61" s="4">
        <f t="shared" si="2"/>
        <v>0</v>
      </c>
      <c r="F61" s="1">
        <v>20.99</v>
      </c>
      <c r="J61"/>
    </row>
    <row r="62" spans="1:10" x14ac:dyDescent="0.25">
      <c r="B62" t="s">
        <v>34</v>
      </c>
      <c r="C62" s="6">
        <v>300</v>
      </c>
      <c r="D62" s="1"/>
      <c r="E62" s="4">
        <f t="shared" si="2"/>
        <v>0</v>
      </c>
      <c r="F62" s="1"/>
      <c r="J62"/>
    </row>
    <row r="63" spans="1:10" x14ac:dyDescent="0.25">
      <c r="B63" t="s">
        <v>16</v>
      </c>
      <c r="C63" s="6"/>
      <c r="D63" s="1"/>
      <c r="E63" s="4">
        <v>250</v>
      </c>
      <c r="F63" s="1">
        <v>175.46</v>
      </c>
      <c r="J63"/>
    </row>
    <row r="64" spans="1:10" x14ac:dyDescent="0.25">
      <c r="B64" t="s">
        <v>17</v>
      </c>
      <c r="C64" s="6">
        <v>20000</v>
      </c>
      <c r="D64" s="41">
        <f>+Sheet2!D50</f>
        <v>25233.289999999997</v>
      </c>
      <c r="E64" s="4">
        <v>25233.29</v>
      </c>
      <c r="F64" s="1">
        <f>+Sheet2!E50</f>
        <v>1797.7</v>
      </c>
      <c r="J64"/>
    </row>
    <row r="65" spans="1:10" ht="17.25" x14ac:dyDescent="0.4">
      <c r="B65" t="s">
        <v>114</v>
      </c>
      <c r="C65" s="7"/>
      <c r="D65" s="30"/>
      <c r="E65" s="38">
        <f>+Sheet3!C33</f>
        <v>49979.460000000006</v>
      </c>
      <c r="F65" s="30">
        <f>+Sheet3!D33</f>
        <v>801</v>
      </c>
      <c r="J65"/>
    </row>
    <row r="66" spans="1:10" ht="17.25" x14ac:dyDescent="0.4">
      <c r="A66" t="s">
        <v>38</v>
      </c>
      <c r="C66" s="7">
        <f>SUM(C30:C65)</f>
        <v>63725</v>
      </c>
      <c r="D66" s="7">
        <f>SUM(D30:D65)</f>
        <v>63820.079999999987</v>
      </c>
      <c r="E66" s="39">
        <f>SUM(E30:E65)</f>
        <v>118407.92</v>
      </c>
      <c r="F66" s="39">
        <f>SUM(F30:F65)</f>
        <v>20291.84</v>
      </c>
      <c r="G66" s="4"/>
      <c r="J66"/>
    </row>
    <row r="67" spans="1:10" ht="17.25" x14ac:dyDescent="0.4">
      <c r="B67" t="s">
        <v>32</v>
      </c>
      <c r="C67" s="25">
        <f>+C25-C66</f>
        <v>-7675</v>
      </c>
      <c r="D67" s="25">
        <f>+D25-D66</f>
        <v>-2065.0599999999831</v>
      </c>
      <c r="E67" s="31">
        <f>+E25-E66</f>
        <v>4716.4399999999878</v>
      </c>
      <c r="F67" s="25">
        <f>+F25-F66</f>
        <v>-759.86999999999898</v>
      </c>
      <c r="J67"/>
    </row>
    <row r="68" spans="1:10" ht="17.25" x14ac:dyDescent="0.4">
      <c r="C68" s="12"/>
      <c r="D68" s="3"/>
      <c r="E68"/>
      <c r="H68" s="1"/>
    </row>
    <row r="69" spans="1:10" ht="17.25" x14ac:dyDescent="0.4">
      <c r="A69" s="27"/>
      <c r="B69" s="27"/>
      <c r="C69" s="8"/>
      <c r="D69" s="44"/>
      <c r="E69" s="8"/>
      <c r="F69" s="24"/>
      <c r="G69" s="8"/>
      <c r="H69" s="1"/>
    </row>
    <row r="70" spans="1:10" ht="17.25" x14ac:dyDescent="0.4">
      <c r="A70" s="27"/>
      <c r="B70" s="27"/>
      <c r="C70" s="8"/>
      <c r="D70" s="44"/>
      <c r="E70" s="8"/>
      <c r="F70" s="24"/>
      <c r="G70" s="8"/>
      <c r="H70" s="1"/>
    </row>
    <row r="71" spans="1:10" x14ac:dyDescent="0.25">
      <c r="A71" s="23" t="s">
        <v>150</v>
      </c>
      <c r="B71" s="9"/>
      <c r="C71" s="11"/>
      <c r="D71" s="59" t="s">
        <v>165</v>
      </c>
      <c r="E71" s="59"/>
      <c r="F71" s="59"/>
      <c r="G71" s="45">
        <v>17067.580000000002</v>
      </c>
      <c r="H71" s="1"/>
    </row>
    <row r="72" spans="1:10" x14ac:dyDescent="0.25">
      <c r="A72" s="23" t="s">
        <v>178</v>
      </c>
      <c r="B72" s="46">
        <f>+G76</f>
        <v>16985.530000000002</v>
      </c>
      <c r="C72" s="11"/>
      <c r="D72" s="47"/>
      <c r="E72" s="59" t="s">
        <v>166</v>
      </c>
      <c r="F72" s="59"/>
      <c r="G72" s="26"/>
    </row>
    <row r="73" spans="1:10" x14ac:dyDescent="0.25">
      <c r="A73" s="23" t="s">
        <v>151</v>
      </c>
      <c r="B73" s="46">
        <v>25</v>
      </c>
      <c r="C73" s="11"/>
      <c r="E73" s="60" t="s">
        <v>167</v>
      </c>
      <c r="F73" s="60"/>
      <c r="G73" s="9"/>
    </row>
    <row r="74" spans="1:10" ht="17.25" x14ac:dyDescent="0.4">
      <c r="A74" s="23" t="s">
        <v>152</v>
      </c>
      <c r="B74" s="46">
        <v>300</v>
      </c>
      <c r="C74" s="11"/>
      <c r="D74" s="48">
        <v>45287</v>
      </c>
      <c r="E74" s="49" t="s">
        <v>177</v>
      </c>
      <c r="F74" s="23">
        <v>5909</v>
      </c>
      <c r="G74" s="17">
        <v>82.05</v>
      </c>
    </row>
    <row r="75" spans="1:10" ht="17.25" x14ac:dyDescent="0.4">
      <c r="A75" s="23" t="s">
        <v>153</v>
      </c>
      <c r="B75" s="50">
        <v>10309.709999999999</v>
      </c>
      <c r="C75" s="11"/>
      <c r="D75" s="43"/>
      <c r="E75" s="9" t="s">
        <v>154</v>
      </c>
      <c r="F75" s="23"/>
      <c r="G75" s="55">
        <f>SUM(G74:G74)</f>
        <v>82.05</v>
      </c>
    </row>
    <row r="76" spans="1:10" ht="17.25" x14ac:dyDescent="0.4">
      <c r="A76" s="23" t="s">
        <v>155</v>
      </c>
      <c r="B76" s="51">
        <v>10368.15</v>
      </c>
      <c r="E76" s="58" t="s">
        <v>156</v>
      </c>
      <c r="F76" s="58"/>
      <c r="G76" s="55">
        <f>+G71+G72-G75</f>
        <v>16985.530000000002</v>
      </c>
    </row>
    <row r="77" spans="1:10" x14ac:dyDescent="0.25">
      <c r="A77" s="23" t="s">
        <v>157</v>
      </c>
      <c r="B77" s="52">
        <f>SUM(B72:B76)</f>
        <v>37988.39</v>
      </c>
      <c r="C77" s="11"/>
    </row>
    <row r="78" spans="1:10" x14ac:dyDescent="0.25">
      <c r="A78" s="23"/>
      <c r="B78" s="53"/>
      <c r="C78" s="11"/>
      <c r="E78" s="23" t="s">
        <v>158</v>
      </c>
      <c r="F78" s="23"/>
      <c r="G78" s="45">
        <v>58300.94</v>
      </c>
    </row>
    <row r="79" spans="1:10" x14ac:dyDescent="0.25">
      <c r="A79" s="23" t="s">
        <v>179</v>
      </c>
      <c r="B79" s="54">
        <f>+G83</f>
        <v>58200.94</v>
      </c>
      <c r="C79" s="11"/>
      <c r="E79" s="59" t="s">
        <v>168</v>
      </c>
      <c r="F79" s="59"/>
      <c r="G79" s="11"/>
    </row>
    <row r="80" spans="1:10" x14ac:dyDescent="0.25">
      <c r="A80" s="23"/>
      <c r="B80" s="54"/>
      <c r="C80" s="11"/>
      <c r="D80" s="48"/>
      <c r="E80" s="60" t="s">
        <v>167</v>
      </c>
      <c r="F80" s="60"/>
      <c r="G80" s="11"/>
    </row>
    <row r="81" spans="1:7" ht="17.25" x14ac:dyDescent="0.4">
      <c r="A81" s="23"/>
      <c r="B81" s="46"/>
      <c r="C81" s="11"/>
      <c r="D81" s="48">
        <v>45147</v>
      </c>
      <c r="E81" s="23" t="s">
        <v>159</v>
      </c>
      <c r="F81" s="23">
        <v>5421</v>
      </c>
      <c r="G81" s="17">
        <v>100</v>
      </c>
    </row>
    <row r="82" spans="1:7" ht="17.25" x14ac:dyDescent="0.4">
      <c r="A82" s="9" t="s">
        <v>160</v>
      </c>
      <c r="B82" s="53">
        <f>+B79+B77</f>
        <v>96189.33</v>
      </c>
      <c r="C82" s="11"/>
      <c r="D82" s="48"/>
      <c r="E82" s="23" t="s">
        <v>161</v>
      </c>
      <c r="F82" s="23"/>
      <c r="G82" s="22">
        <f>SUM(G81:G81)</f>
        <v>100</v>
      </c>
    </row>
    <row r="83" spans="1:7" ht="17.25" x14ac:dyDescent="0.4">
      <c r="A83" s="9"/>
      <c r="B83" s="53"/>
      <c r="C83" s="11"/>
      <c r="D83" s="48"/>
      <c r="E83" s="58" t="s">
        <v>156</v>
      </c>
      <c r="F83" s="58"/>
      <c r="G83" s="22">
        <f>+G78+G79-G82</f>
        <v>58200.94</v>
      </c>
    </row>
    <row r="84" spans="1:7" x14ac:dyDescent="0.25">
      <c r="A84" s="9"/>
      <c r="B84" s="53"/>
      <c r="C84" s="11"/>
    </row>
    <row r="85" spans="1:7" x14ac:dyDescent="0.25">
      <c r="A85" s="9"/>
      <c r="B85" s="53"/>
      <c r="C85" s="11"/>
    </row>
    <row r="86" spans="1:7" x14ac:dyDescent="0.25">
      <c r="A86" s="9"/>
      <c r="B86" s="53"/>
      <c r="C86" s="11"/>
    </row>
    <row r="87" spans="1:7" x14ac:dyDescent="0.25">
      <c r="A87" s="9"/>
      <c r="B87" s="53"/>
      <c r="C87" s="11"/>
    </row>
    <row r="88" spans="1:7" x14ac:dyDescent="0.25">
      <c r="A88" s="9"/>
      <c r="B88" s="46"/>
      <c r="C88" s="11"/>
    </row>
    <row r="89" spans="1:7" ht="17.25" x14ac:dyDescent="0.4">
      <c r="A89" s="9"/>
      <c r="B89" s="56"/>
      <c r="C89" s="11"/>
    </row>
    <row r="90" spans="1:7" x14ac:dyDescent="0.25">
      <c r="A90" s="9"/>
      <c r="B90" s="53"/>
      <c r="C90" s="11"/>
    </row>
    <row r="91" spans="1:7" x14ac:dyDescent="0.25">
      <c r="A91" s="9"/>
      <c r="B91" s="53"/>
      <c r="C91" s="11"/>
    </row>
    <row r="92" spans="1:7" x14ac:dyDescent="0.25">
      <c r="B92" s="9"/>
      <c r="C92" s="11"/>
    </row>
  </sheetData>
  <mergeCells count="12">
    <mergeCell ref="D71:F71"/>
    <mergeCell ref="E73:F73"/>
    <mergeCell ref="A25:B25"/>
    <mergeCell ref="A1:F1"/>
    <mergeCell ref="A2:F2"/>
    <mergeCell ref="A27:G27"/>
    <mergeCell ref="A28:G28"/>
    <mergeCell ref="E76:F76"/>
    <mergeCell ref="E79:F79"/>
    <mergeCell ref="E80:F80"/>
    <mergeCell ref="E83:F83"/>
    <mergeCell ref="E72:F72"/>
  </mergeCells>
  <pageMargins left="0.25" right="0.25" top="0.75" bottom="0.75" header="0.3" footer="0.3"/>
  <pageSetup scale="66" fitToHeight="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EA71-0E73-478F-8611-DDACDA58E64B}">
  <sheetPr>
    <pageSetUpPr fitToPage="1"/>
  </sheetPr>
  <dimension ref="A1:I65"/>
  <sheetViews>
    <sheetView topLeftCell="A38" workbookViewId="0">
      <selection activeCell="E2" sqref="E2"/>
    </sheetView>
  </sheetViews>
  <sheetFormatPr defaultRowHeight="15" x14ac:dyDescent="0.25"/>
  <cols>
    <col min="1" max="1" width="30.140625" customWidth="1"/>
    <col min="2" max="2" width="14.42578125" customWidth="1"/>
    <col min="3" max="3" width="15.42578125" customWidth="1"/>
    <col min="4" max="4" width="17" style="9" customWidth="1"/>
    <col min="5" max="5" width="17.28515625" style="13" customWidth="1"/>
    <col min="6" max="6" width="28.85546875" style="1" customWidth="1"/>
    <col min="7" max="7" width="9.140625" customWidth="1"/>
    <col min="8" max="8" width="11.5703125" bestFit="1" customWidth="1"/>
    <col min="9" max="9" width="16.7109375" bestFit="1" customWidth="1"/>
  </cols>
  <sheetData>
    <row r="1" spans="1:9" ht="21" x14ac:dyDescent="0.45">
      <c r="A1" s="65" t="s">
        <v>145</v>
      </c>
      <c r="B1" s="65"/>
      <c r="C1" s="65"/>
      <c r="D1" s="65"/>
      <c r="E1" s="65"/>
      <c r="F1" s="65"/>
    </row>
    <row r="2" spans="1:9" x14ac:dyDescent="0.25">
      <c r="B2" s="13" t="s">
        <v>40</v>
      </c>
      <c r="C2" s="13" t="s">
        <v>86</v>
      </c>
      <c r="D2" s="13" t="s">
        <v>40</v>
      </c>
      <c r="E2" s="13" t="s">
        <v>40</v>
      </c>
      <c r="F2" s="13" t="s">
        <v>169</v>
      </c>
    </row>
    <row r="3" spans="1:9" x14ac:dyDescent="0.25">
      <c r="A3" s="14" t="s">
        <v>41</v>
      </c>
      <c r="B3" s="15" t="s">
        <v>56</v>
      </c>
      <c r="C3" s="15" t="s">
        <v>81</v>
      </c>
      <c r="D3" s="15" t="s">
        <v>81</v>
      </c>
      <c r="E3" s="15" t="s">
        <v>115</v>
      </c>
      <c r="H3" s="32"/>
    </row>
    <row r="4" spans="1:9" x14ac:dyDescent="0.25">
      <c r="A4" s="16" t="s">
        <v>42</v>
      </c>
      <c r="B4" s="11">
        <v>1210</v>
      </c>
      <c r="C4" s="11">
        <v>1210</v>
      </c>
      <c r="D4" s="11">
        <v>2250</v>
      </c>
    </row>
    <row r="5" spans="1:9" x14ac:dyDescent="0.25">
      <c r="A5" s="16" t="s">
        <v>57</v>
      </c>
      <c r="B5" s="11"/>
      <c r="C5" s="11"/>
      <c r="D5" s="26">
        <v>1350</v>
      </c>
    </row>
    <row r="6" spans="1:9" x14ac:dyDescent="0.25">
      <c r="A6" s="16" t="s">
        <v>108</v>
      </c>
      <c r="B6" s="11"/>
      <c r="C6" s="11"/>
      <c r="D6" s="26">
        <v>1311.66</v>
      </c>
    </row>
    <row r="7" spans="1:9" x14ac:dyDescent="0.25">
      <c r="A7" s="16" t="s">
        <v>58</v>
      </c>
      <c r="B7" s="11"/>
      <c r="C7" s="11"/>
      <c r="D7" s="36">
        <v>0</v>
      </c>
    </row>
    <row r="8" spans="1:9" x14ac:dyDescent="0.25">
      <c r="A8" s="16" t="s">
        <v>60</v>
      </c>
      <c r="B8" s="11"/>
      <c r="C8" s="11"/>
      <c r="D8" s="36">
        <v>0</v>
      </c>
    </row>
    <row r="9" spans="1:9" x14ac:dyDescent="0.25">
      <c r="A9" s="16" t="s">
        <v>59</v>
      </c>
      <c r="B9" s="11"/>
      <c r="C9" s="11"/>
      <c r="D9" s="36">
        <v>0</v>
      </c>
    </row>
    <row r="10" spans="1:9" x14ac:dyDescent="0.25">
      <c r="A10" s="16" t="s">
        <v>61</v>
      </c>
      <c r="B10" s="11">
        <v>300</v>
      </c>
      <c r="C10" s="11"/>
      <c r="D10" s="11"/>
    </row>
    <row r="11" spans="1:9" x14ac:dyDescent="0.25">
      <c r="A11" s="16" t="s">
        <v>88</v>
      </c>
      <c r="B11" s="11">
        <v>3636</v>
      </c>
      <c r="C11" s="11">
        <v>3636</v>
      </c>
      <c r="D11" s="11">
        <v>3960</v>
      </c>
      <c r="F11" s="13" t="s">
        <v>93</v>
      </c>
      <c r="G11" s="34"/>
      <c r="H11" s="4"/>
    </row>
    <row r="12" spans="1:9" x14ac:dyDescent="0.25">
      <c r="A12" s="16" t="s">
        <v>89</v>
      </c>
      <c r="B12" s="11"/>
      <c r="C12" s="11"/>
      <c r="D12" s="36"/>
      <c r="F12" s="13" t="s">
        <v>92</v>
      </c>
      <c r="G12" s="34"/>
    </row>
    <row r="13" spans="1:9" x14ac:dyDescent="0.25">
      <c r="A13" s="16" t="s">
        <v>90</v>
      </c>
      <c r="B13" s="11"/>
      <c r="C13" s="11"/>
      <c r="D13" s="11">
        <v>7350</v>
      </c>
      <c r="F13" s="13" t="s">
        <v>94</v>
      </c>
      <c r="G13" s="34"/>
    </row>
    <row r="14" spans="1:9" x14ac:dyDescent="0.25">
      <c r="A14" s="16" t="s">
        <v>91</v>
      </c>
      <c r="B14" s="11"/>
      <c r="C14" s="11"/>
      <c r="D14" s="11">
        <v>5850</v>
      </c>
      <c r="F14" s="13" t="s">
        <v>95</v>
      </c>
      <c r="G14" s="34"/>
    </row>
    <row r="15" spans="1:9" ht="17.25" x14ac:dyDescent="0.4">
      <c r="A15" s="16" t="s">
        <v>43</v>
      </c>
      <c r="B15" s="17">
        <v>5786</v>
      </c>
      <c r="C15" s="17">
        <v>5786</v>
      </c>
      <c r="D15" s="33">
        <v>70</v>
      </c>
      <c r="F15" s="13"/>
      <c r="G15" s="35"/>
      <c r="I15" s="35"/>
    </row>
    <row r="16" spans="1:9" x14ac:dyDescent="0.25">
      <c r="A16" s="16"/>
      <c r="B16" s="11">
        <f>SUM(B4:B15)</f>
        <v>10932</v>
      </c>
      <c r="C16" s="11">
        <f>SUM(C4:C15)</f>
        <v>10632</v>
      </c>
      <c r="D16" s="11">
        <f>SUM(D4:D15)</f>
        <v>22141.66</v>
      </c>
    </row>
    <row r="17" spans="1:4" x14ac:dyDescent="0.25">
      <c r="A17" s="18" t="s">
        <v>44</v>
      </c>
      <c r="B17" s="11"/>
      <c r="C17" s="11"/>
      <c r="D17" s="11"/>
    </row>
    <row r="18" spans="1:4" x14ac:dyDescent="0.25">
      <c r="A18" s="18" t="s">
        <v>146</v>
      </c>
      <c r="B18" s="11"/>
      <c r="C18" s="11"/>
      <c r="D18" s="11"/>
    </row>
    <row r="19" spans="1:4" x14ac:dyDescent="0.25">
      <c r="A19" s="20" t="s">
        <v>69</v>
      </c>
      <c r="B19" s="11">
        <v>1175.48</v>
      </c>
      <c r="C19" s="11">
        <v>1000</v>
      </c>
      <c r="D19" s="11">
        <v>1061.6099999999999</v>
      </c>
    </row>
    <row r="20" spans="1:4" x14ac:dyDescent="0.25">
      <c r="A20" s="20" t="s">
        <v>102</v>
      </c>
      <c r="D20" s="11"/>
    </row>
    <row r="21" spans="1:4" x14ac:dyDescent="0.25">
      <c r="A21" s="16" t="s">
        <v>48</v>
      </c>
      <c r="B21" s="11">
        <v>133.59</v>
      </c>
      <c r="C21" s="11">
        <v>133</v>
      </c>
      <c r="D21" s="11">
        <v>132</v>
      </c>
    </row>
    <row r="22" spans="1:4" x14ac:dyDescent="0.25">
      <c r="A22" s="20" t="s">
        <v>46</v>
      </c>
      <c r="B22" s="11">
        <v>500.56</v>
      </c>
      <c r="C22" s="11"/>
      <c r="D22" s="11">
        <v>342.88</v>
      </c>
    </row>
    <row r="23" spans="1:4" x14ac:dyDescent="0.25">
      <c r="A23" s="16" t="s">
        <v>66</v>
      </c>
      <c r="B23" s="11">
        <v>637.12</v>
      </c>
      <c r="C23" s="11">
        <v>600</v>
      </c>
      <c r="D23" s="11">
        <v>758.26</v>
      </c>
    </row>
    <row r="24" spans="1:4" x14ac:dyDescent="0.25">
      <c r="A24" s="16" t="s">
        <v>105</v>
      </c>
      <c r="B24" s="11">
        <v>863.58</v>
      </c>
      <c r="C24" s="11">
        <v>800</v>
      </c>
      <c r="D24" s="11">
        <v>189.83</v>
      </c>
    </row>
    <row r="25" spans="1:4" x14ac:dyDescent="0.25">
      <c r="A25" s="16" t="s">
        <v>106</v>
      </c>
      <c r="B25" s="11"/>
      <c r="C25" s="11"/>
      <c r="D25" s="11">
        <v>392.12</v>
      </c>
    </row>
    <row r="26" spans="1:4" x14ac:dyDescent="0.25">
      <c r="A26" s="16" t="s">
        <v>100</v>
      </c>
      <c r="B26" s="11">
        <v>7365.22</v>
      </c>
      <c r="C26" s="11">
        <v>7800</v>
      </c>
      <c r="D26" s="11"/>
    </row>
    <row r="27" spans="1:4" x14ac:dyDescent="0.25">
      <c r="A27" s="16" t="s">
        <v>97</v>
      </c>
      <c r="D27" s="11">
        <v>6960.36</v>
      </c>
    </row>
    <row r="28" spans="1:4" x14ac:dyDescent="0.25">
      <c r="A28" s="16" t="s">
        <v>91</v>
      </c>
      <c r="B28" s="11"/>
      <c r="C28" s="11"/>
      <c r="D28" s="11">
        <v>4746.18</v>
      </c>
    </row>
    <row r="29" spans="1:4" x14ac:dyDescent="0.25">
      <c r="A29" s="16" t="s">
        <v>98</v>
      </c>
      <c r="B29" s="11"/>
      <c r="C29" s="11"/>
      <c r="D29" s="11">
        <v>3696</v>
      </c>
    </row>
    <row r="30" spans="1:4" x14ac:dyDescent="0.25">
      <c r="A30" s="19" t="s">
        <v>101</v>
      </c>
      <c r="B30" s="11"/>
      <c r="C30" s="11"/>
      <c r="D30" s="11"/>
    </row>
    <row r="31" spans="1:4" x14ac:dyDescent="0.25">
      <c r="A31" s="19"/>
      <c r="B31" s="11"/>
      <c r="C31" s="11"/>
      <c r="D31" s="11"/>
    </row>
    <row r="32" spans="1:4" x14ac:dyDescent="0.25">
      <c r="A32" s="16" t="s">
        <v>55</v>
      </c>
      <c r="B32" s="11">
        <v>0</v>
      </c>
      <c r="C32" s="11"/>
      <c r="D32" s="11">
        <v>70</v>
      </c>
    </row>
    <row r="33" spans="1:6" x14ac:dyDescent="0.25">
      <c r="A33" s="16" t="s">
        <v>104</v>
      </c>
      <c r="B33" s="11"/>
      <c r="C33" s="11"/>
      <c r="D33" s="36"/>
      <c r="F33" s="13"/>
    </row>
    <row r="34" spans="1:6" x14ac:dyDescent="0.25">
      <c r="A34" s="20" t="s">
        <v>45</v>
      </c>
      <c r="B34" s="11">
        <v>948.82</v>
      </c>
      <c r="C34" s="11">
        <v>1000</v>
      </c>
      <c r="D34" s="11">
        <v>606.79</v>
      </c>
    </row>
    <row r="35" spans="1:6" x14ac:dyDescent="0.25">
      <c r="A35" s="16" t="s">
        <v>47</v>
      </c>
      <c r="B35" s="11">
        <v>159.72999999999999</v>
      </c>
      <c r="C35" s="11">
        <v>160</v>
      </c>
    </row>
    <row r="36" spans="1:6" x14ac:dyDescent="0.25">
      <c r="A36" s="16" t="s">
        <v>99</v>
      </c>
      <c r="B36" s="11">
        <v>2133.59</v>
      </c>
      <c r="C36" s="11">
        <v>3000</v>
      </c>
      <c r="D36" s="11">
        <v>2779</v>
      </c>
    </row>
    <row r="37" spans="1:6" x14ac:dyDescent="0.25">
      <c r="A37" s="16" t="s">
        <v>62</v>
      </c>
      <c r="B37" s="11">
        <v>200</v>
      </c>
      <c r="C37" s="11">
        <v>200</v>
      </c>
      <c r="D37" s="11">
        <v>200</v>
      </c>
    </row>
    <row r="38" spans="1:6" x14ac:dyDescent="0.25">
      <c r="A38" s="16" t="s">
        <v>64</v>
      </c>
      <c r="B38" s="11">
        <v>412.75</v>
      </c>
      <c r="C38" s="11">
        <v>400</v>
      </c>
      <c r="D38" s="11"/>
    </row>
    <row r="39" spans="1:6" x14ac:dyDescent="0.25">
      <c r="A39" s="16" t="s">
        <v>65</v>
      </c>
      <c r="B39" s="11"/>
      <c r="C39" s="11"/>
      <c r="D39" s="11">
        <v>88.93</v>
      </c>
    </row>
    <row r="40" spans="1:6" x14ac:dyDescent="0.25">
      <c r="A40" s="16" t="s">
        <v>107</v>
      </c>
      <c r="B40" s="11"/>
      <c r="C40" s="11"/>
      <c r="D40" s="36">
        <v>0</v>
      </c>
    </row>
    <row r="41" spans="1:6" x14ac:dyDescent="0.25">
      <c r="A41" s="16" t="s">
        <v>176</v>
      </c>
      <c r="B41" s="11"/>
      <c r="C41" s="11"/>
      <c r="D41" s="36">
        <v>0</v>
      </c>
      <c r="E41" s="13">
        <v>1000</v>
      </c>
    </row>
    <row r="42" spans="1:6" x14ac:dyDescent="0.25">
      <c r="A42" s="16" t="s">
        <v>96</v>
      </c>
      <c r="B42" s="11"/>
      <c r="C42" s="11"/>
      <c r="D42" s="36">
        <v>0</v>
      </c>
      <c r="E42" s="13">
        <f>+D42+D41</f>
        <v>0</v>
      </c>
    </row>
    <row r="43" spans="1:6" x14ac:dyDescent="0.25">
      <c r="A43" s="16" t="s">
        <v>49</v>
      </c>
      <c r="B43" s="11"/>
      <c r="C43" s="11">
        <v>51</v>
      </c>
      <c r="D43" s="36">
        <v>0</v>
      </c>
    </row>
    <row r="44" spans="1:6" x14ac:dyDescent="0.25">
      <c r="A44" s="20" t="s">
        <v>87</v>
      </c>
      <c r="B44" s="11"/>
      <c r="C44" s="11"/>
      <c r="D44" s="26">
        <v>2661.66</v>
      </c>
    </row>
    <row r="45" spans="1:6" x14ac:dyDescent="0.25">
      <c r="A45" s="16" t="s">
        <v>63</v>
      </c>
      <c r="B45" s="11">
        <v>41.5</v>
      </c>
      <c r="C45" s="11">
        <v>41.5</v>
      </c>
      <c r="D45" s="11">
        <v>42.6</v>
      </c>
      <c r="E45" s="13">
        <v>47.7</v>
      </c>
    </row>
    <row r="46" spans="1:6" x14ac:dyDescent="0.25">
      <c r="A46" s="20" t="s">
        <v>50</v>
      </c>
      <c r="D46" s="11"/>
    </row>
    <row r="47" spans="1:6" x14ac:dyDescent="0.25">
      <c r="A47" s="19" t="s">
        <v>51</v>
      </c>
      <c r="B47" s="11">
        <v>0</v>
      </c>
      <c r="C47" s="11"/>
      <c r="D47" s="11">
        <v>32.799999999999997</v>
      </c>
    </row>
    <row r="48" spans="1:6" x14ac:dyDescent="0.25">
      <c r="A48" s="19" t="s">
        <v>52</v>
      </c>
      <c r="B48" s="11">
        <v>339.68</v>
      </c>
      <c r="C48" s="11">
        <v>350</v>
      </c>
      <c r="D48" s="11">
        <v>472.27</v>
      </c>
    </row>
    <row r="49" spans="1:5" ht="17.25" x14ac:dyDescent="0.4">
      <c r="A49" s="19" t="s">
        <v>53</v>
      </c>
      <c r="B49" s="17">
        <v>0</v>
      </c>
      <c r="C49" s="17">
        <v>0</v>
      </c>
      <c r="D49" s="17">
        <v>0</v>
      </c>
      <c r="E49" s="33">
        <v>750</v>
      </c>
    </row>
    <row r="50" spans="1:5" x14ac:dyDescent="0.25">
      <c r="A50" s="16"/>
      <c r="B50" s="21">
        <f>SUM(B19:B49)</f>
        <v>14911.619999999999</v>
      </c>
      <c r="C50" s="21">
        <f>SUM(C19:C49)</f>
        <v>15535.5</v>
      </c>
      <c r="D50" s="21">
        <f>SUM(D19:D49)</f>
        <v>25233.289999999997</v>
      </c>
      <c r="E50" s="21">
        <f>SUM(E19:E49)</f>
        <v>1797.7</v>
      </c>
    </row>
    <row r="51" spans="1:5" ht="17.25" x14ac:dyDescent="0.4">
      <c r="A51" s="16" t="s">
        <v>54</v>
      </c>
      <c r="B51" s="22"/>
      <c r="C51" s="22"/>
      <c r="D51" s="22"/>
    </row>
    <row r="52" spans="1:5" x14ac:dyDescent="0.25">
      <c r="B52" s="40">
        <f>+B16-B50</f>
        <v>-3979.619999999999</v>
      </c>
      <c r="C52" s="40">
        <f>+C16-C50</f>
        <v>-4903.5</v>
      </c>
      <c r="D52" s="40">
        <f>+D16-D50</f>
        <v>-3091.6299999999974</v>
      </c>
      <c r="E52" s="40">
        <f>+E16-E50</f>
        <v>-1797.7</v>
      </c>
    </row>
    <row r="53" spans="1:5" x14ac:dyDescent="0.25">
      <c r="D53" s="11"/>
    </row>
    <row r="54" spans="1:5" x14ac:dyDescent="0.25">
      <c r="D54" s="11"/>
    </row>
    <row r="55" spans="1:5" x14ac:dyDescent="0.25">
      <c r="D55" s="11"/>
    </row>
    <row r="56" spans="1:5" x14ac:dyDescent="0.25">
      <c r="D56" s="11"/>
    </row>
    <row r="57" spans="1:5" x14ac:dyDescent="0.25">
      <c r="D57" s="11"/>
    </row>
    <row r="58" spans="1:5" x14ac:dyDescent="0.25">
      <c r="D58" s="11"/>
    </row>
    <row r="59" spans="1:5" x14ac:dyDescent="0.25">
      <c r="D59" s="11"/>
    </row>
    <row r="60" spans="1:5" x14ac:dyDescent="0.25">
      <c r="D60" s="11"/>
    </row>
    <row r="61" spans="1:5" x14ac:dyDescent="0.25">
      <c r="D61" s="11"/>
    </row>
    <row r="62" spans="1:5" x14ac:dyDescent="0.25">
      <c r="D62" s="11"/>
    </row>
    <row r="63" spans="1:5" x14ac:dyDescent="0.25">
      <c r="D63" s="11"/>
    </row>
    <row r="64" spans="1:5" x14ac:dyDescent="0.25">
      <c r="D64" s="11"/>
    </row>
    <row r="65" spans="4:4" x14ac:dyDescent="0.25">
      <c r="D65" s="11"/>
    </row>
  </sheetData>
  <sortState xmlns:xlrd2="http://schemas.microsoft.com/office/spreadsheetml/2017/richdata2" ref="A32:D45">
    <sortCondition ref="A32:A45"/>
  </sortState>
  <mergeCells count="1">
    <mergeCell ref="A1:F1"/>
  </mergeCells>
  <pageMargins left="0.7" right="0.7" top="0.75" bottom="0.75" header="0.3" footer="0.3"/>
  <pageSetup scale="88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66CAD-7002-4B6C-9296-F8A4EC7F18D5}">
  <dimension ref="A1:E37"/>
  <sheetViews>
    <sheetView topLeftCell="A4" workbookViewId="0">
      <selection activeCell="D33" sqref="D33"/>
    </sheetView>
  </sheetViews>
  <sheetFormatPr defaultRowHeight="15" x14ac:dyDescent="0.25"/>
  <cols>
    <col min="1" max="1" width="29.140625" customWidth="1"/>
    <col min="2" max="2" width="13.85546875" customWidth="1"/>
    <col min="3" max="3" width="13.28515625" customWidth="1"/>
    <col min="4" max="4" width="21.140625" style="1" customWidth="1"/>
    <col min="5" max="5" width="19.28515625" customWidth="1"/>
  </cols>
  <sheetData>
    <row r="1" spans="1:5" ht="15.75" x14ac:dyDescent="0.25">
      <c r="A1" s="66" t="s">
        <v>175</v>
      </c>
      <c r="B1" s="66"/>
      <c r="C1" s="66"/>
      <c r="D1" s="66"/>
      <c r="E1" s="66"/>
    </row>
    <row r="2" spans="1:5" ht="15.75" x14ac:dyDescent="0.25">
      <c r="A2" s="57"/>
      <c r="B2" s="57"/>
      <c r="C2" s="57"/>
      <c r="D2" s="57"/>
      <c r="E2" s="57"/>
    </row>
    <row r="3" spans="1:5" ht="15.75" x14ac:dyDescent="0.25">
      <c r="A3" s="42"/>
      <c r="B3" s="42"/>
      <c r="C3" s="42" t="s">
        <v>172</v>
      </c>
      <c r="D3" s="11" t="s">
        <v>170</v>
      </c>
      <c r="E3" s="13" t="s">
        <v>171</v>
      </c>
    </row>
    <row r="4" spans="1:5" x14ac:dyDescent="0.25">
      <c r="A4" s="9" t="s">
        <v>42</v>
      </c>
      <c r="C4" s="11">
        <v>1502</v>
      </c>
      <c r="E4" s="1"/>
    </row>
    <row r="5" spans="1:5" x14ac:dyDescent="0.25">
      <c r="A5" s="9" t="s">
        <v>116</v>
      </c>
      <c r="C5" s="11">
        <v>215</v>
      </c>
      <c r="E5" s="1"/>
    </row>
    <row r="6" spans="1:5" x14ac:dyDescent="0.25">
      <c r="A6" s="9" t="s">
        <v>117</v>
      </c>
      <c r="C6" s="11">
        <v>903</v>
      </c>
      <c r="E6" s="1"/>
    </row>
    <row r="7" spans="1:5" x14ac:dyDescent="0.25">
      <c r="A7" s="9" t="s">
        <v>118</v>
      </c>
      <c r="C7" s="11">
        <v>44001.52</v>
      </c>
      <c r="E7" s="1"/>
    </row>
    <row r="8" spans="1:5" x14ac:dyDescent="0.25">
      <c r="A8" s="9" t="s">
        <v>119</v>
      </c>
      <c r="C8" s="11">
        <v>900</v>
      </c>
      <c r="E8" s="1"/>
    </row>
    <row r="9" spans="1:5" x14ac:dyDescent="0.25">
      <c r="A9" s="9" t="s">
        <v>120</v>
      </c>
      <c r="C9" s="11">
        <v>7200</v>
      </c>
      <c r="E9" s="1"/>
    </row>
    <row r="10" spans="1:5" ht="17.25" x14ac:dyDescent="0.4">
      <c r="A10" s="23" t="s">
        <v>121</v>
      </c>
      <c r="C10" s="17"/>
      <c r="E10" s="1"/>
    </row>
    <row r="11" spans="1:5" ht="17.25" x14ac:dyDescent="0.4">
      <c r="A11" s="9" t="s">
        <v>122</v>
      </c>
      <c r="B11" s="11">
        <v>735</v>
      </c>
      <c r="C11" s="17"/>
      <c r="E11" s="1"/>
    </row>
    <row r="12" spans="1:5" ht="17.25" x14ac:dyDescent="0.4">
      <c r="A12" s="9" t="s">
        <v>123</v>
      </c>
      <c r="B12" s="11">
        <v>380</v>
      </c>
      <c r="C12" s="17"/>
      <c r="E12" s="1"/>
    </row>
    <row r="13" spans="1:5" ht="17.25" x14ac:dyDescent="0.4">
      <c r="A13" s="9" t="s">
        <v>124</v>
      </c>
      <c r="B13" s="11">
        <v>670</v>
      </c>
      <c r="C13" s="17"/>
      <c r="E13" s="1"/>
    </row>
    <row r="14" spans="1:5" ht="17.25" x14ac:dyDescent="0.4">
      <c r="A14" s="9" t="s">
        <v>125</v>
      </c>
      <c r="B14" s="11">
        <v>1321</v>
      </c>
      <c r="C14" s="17"/>
      <c r="E14" s="1"/>
    </row>
    <row r="15" spans="1:5" ht="17.25" x14ac:dyDescent="0.4">
      <c r="A15" s="9" t="s">
        <v>126</v>
      </c>
      <c r="B15" s="11">
        <v>2325</v>
      </c>
      <c r="C15" s="17"/>
      <c r="E15" s="1"/>
    </row>
    <row r="16" spans="1:5" ht="17.25" x14ac:dyDescent="0.4">
      <c r="A16" s="23" t="s">
        <v>164</v>
      </c>
      <c r="C16" s="17">
        <f>SUM(B11:B15)</f>
        <v>5431</v>
      </c>
      <c r="E16" s="30"/>
    </row>
    <row r="17" spans="1:5" ht="17.25" x14ac:dyDescent="0.4">
      <c r="A17" s="23" t="s">
        <v>127</v>
      </c>
      <c r="C17" s="22">
        <f>SUM(C4:C16)</f>
        <v>60152.52</v>
      </c>
      <c r="E17" s="22"/>
    </row>
    <row r="18" spans="1:5" ht="17.25" x14ac:dyDescent="0.4">
      <c r="A18" s="23"/>
      <c r="C18" s="22"/>
      <c r="E18" s="22"/>
    </row>
    <row r="19" spans="1:5" ht="15.75" x14ac:dyDescent="0.25">
      <c r="A19" s="66" t="s">
        <v>128</v>
      </c>
      <c r="B19" s="66"/>
      <c r="C19" s="66"/>
      <c r="D19" s="66"/>
      <c r="E19" s="66"/>
    </row>
    <row r="20" spans="1:5" x14ac:dyDescent="0.25">
      <c r="A20" s="9" t="s">
        <v>129</v>
      </c>
      <c r="C20" s="11">
        <v>92.7</v>
      </c>
      <c r="E20" s="1"/>
    </row>
    <row r="21" spans="1:5" x14ac:dyDescent="0.25">
      <c r="A21" s="9" t="s">
        <v>130</v>
      </c>
      <c r="C21" s="11">
        <v>262.5</v>
      </c>
      <c r="E21" s="1"/>
    </row>
    <row r="22" spans="1:5" x14ac:dyDescent="0.25">
      <c r="A22" s="9" t="s">
        <v>131</v>
      </c>
      <c r="C22" s="11">
        <v>44708.98</v>
      </c>
      <c r="E22" s="1"/>
    </row>
    <row r="23" spans="1:5" x14ac:dyDescent="0.25">
      <c r="A23" s="9" t="s">
        <v>132</v>
      </c>
      <c r="C23" s="11">
        <v>1020</v>
      </c>
      <c r="E23" s="1"/>
    </row>
    <row r="24" spans="1:5" x14ac:dyDescent="0.25">
      <c r="A24" s="9" t="s">
        <v>133</v>
      </c>
      <c r="C24" s="11">
        <v>241.58</v>
      </c>
      <c r="E24" s="1"/>
    </row>
    <row r="25" spans="1:5" x14ac:dyDescent="0.25">
      <c r="A25" s="9" t="s">
        <v>134</v>
      </c>
      <c r="C25" s="11">
        <v>867</v>
      </c>
      <c r="E25" s="1"/>
    </row>
    <row r="26" spans="1:5" x14ac:dyDescent="0.25">
      <c r="A26" s="9" t="s">
        <v>135</v>
      </c>
      <c r="C26" s="11">
        <v>348.12</v>
      </c>
      <c r="E26" s="1"/>
    </row>
    <row r="27" spans="1:5" x14ac:dyDescent="0.25">
      <c r="A27" s="9" t="s">
        <v>136</v>
      </c>
      <c r="C27" s="11">
        <v>250</v>
      </c>
      <c r="E27" s="1"/>
    </row>
    <row r="28" spans="1:5" x14ac:dyDescent="0.25">
      <c r="A28" s="9" t="s">
        <v>137</v>
      </c>
      <c r="C28" s="11">
        <v>114.93</v>
      </c>
      <c r="E28" s="1"/>
    </row>
    <row r="29" spans="1:5" x14ac:dyDescent="0.25">
      <c r="A29" s="9" t="s">
        <v>138</v>
      </c>
      <c r="C29" s="11">
        <v>1607.8</v>
      </c>
      <c r="E29" s="1"/>
    </row>
    <row r="30" spans="1:5" x14ac:dyDescent="0.25">
      <c r="A30" s="9" t="s">
        <v>139</v>
      </c>
      <c r="C30" s="11">
        <v>50</v>
      </c>
      <c r="D30" s="1">
        <v>51</v>
      </c>
      <c r="E30" s="1"/>
    </row>
    <row r="31" spans="1:5" x14ac:dyDescent="0.25">
      <c r="A31" s="9" t="s">
        <v>140</v>
      </c>
      <c r="C31" s="11">
        <v>173.27</v>
      </c>
      <c r="E31" s="1"/>
    </row>
    <row r="32" spans="1:5" x14ac:dyDescent="0.25">
      <c r="A32" s="9" t="s">
        <v>141</v>
      </c>
      <c r="C32" s="21">
        <v>242.58</v>
      </c>
      <c r="D32" s="1">
        <v>750</v>
      </c>
      <c r="E32" s="1"/>
    </row>
    <row r="33" spans="1:5" ht="17.25" x14ac:dyDescent="0.4">
      <c r="A33" s="14" t="s">
        <v>163</v>
      </c>
      <c r="C33" s="22">
        <f>SUM(C20:C32)</f>
        <v>49979.460000000006</v>
      </c>
      <c r="D33" s="22">
        <f>SUM(D20:D32)</f>
        <v>801</v>
      </c>
      <c r="E33" s="22"/>
    </row>
    <row r="34" spans="1:5" x14ac:dyDescent="0.25">
      <c r="C34" s="11"/>
      <c r="E34" s="1"/>
    </row>
    <row r="35" spans="1:5" ht="17.25" x14ac:dyDescent="0.4">
      <c r="A35" s="9" t="s">
        <v>142</v>
      </c>
      <c r="C35" s="22">
        <f>+C17-C33</f>
        <v>10173.05999999999</v>
      </c>
      <c r="E35" s="22"/>
    </row>
    <row r="36" spans="1:5" ht="17.25" x14ac:dyDescent="0.4">
      <c r="A36" s="9" t="s">
        <v>173</v>
      </c>
      <c r="C36" s="17">
        <v>5431</v>
      </c>
    </row>
    <row r="37" spans="1:5" x14ac:dyDescent="0.25">
      <c r="A37" s="9" t="s">
        <v>174</v>
      </c>
      <c r="C37" s="4">
        <f>+C35-C36</f>
        <v>4742.0599999999904</v>
      </c>
    </row>
  </sheetData>
  <mergeCells count="2">
    <mergeCell ref="A1:E1"/>
    <mergeCell ref="A19:E19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William Severson</cp:lastModifiedBy>
  <cp:lastPrinted>2023-10-11T17:05:06Z</cp:lastPrinted>
  <dcterms:created xsi:type="dcterms:W3CDTF">2021-06-07T11:49:40Z</dcterms:created>
  <dcterms:modified xsi:type="dcterms:W3CDTF">2024-01-01T20:45:39Z</dcterms:modified>
</cp:coreProperties>
</file>