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jhjen\Documents\Lions District 27-D1\Financials\2019-2020\"/>
    </mc:Choice>
  </mc:AlternateContent>
  <xr:revisionPtr revIDLastSave="0" documentId="13_ncr:1_{78ED6C19-9BEC-488D-B477-7CB411A2EC61}" xr6:coauthVersionLast="45" xr6:coauthVersionMax="45" xr10:uidLastSave="{00000000-0000-0000-0000-000000000000}"/>
  <bookViews>
    <workbookView xWindow="-120" yWindow="-120" windowWidth="20730" windowHeight="11160" tabRatio="603" xr2:uid="{00000000-000D-0000-FFFF-FFFF00000000}"/>
  </bookViews>
  <sheets>
    <sheet name="Sheet1" sheetId="1" r:id="rId1"/>
    <sheet name="Sheet2" sheetId="2" r:id="rId2"/>
  </sheets>
  <externalReferences>
    <externalReference r:id="rId3"/>
  </externalReferences>
  <definedNames>
    <definedName name="_xlnm.Print_Area" localSheetId="0">Sheet1!$A$1:$K$98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98" i="1" l="1"/>
  <c r="J94" i="1"/>
  <c r="D21" i="2" l="1"/>
  <c r="D19" i="2"/>
  <c r="D18" i="2"/>
  <c r="D17" i="2"/>
  <c r="D9" i="2"/>
  <c r="J91" i="1" l="1"/>
  <c r="O22" i="1"/>
  <c r="K81" i="1" l="1"/>
  <c r="K22" i="1" l="1"/>
  <c r="K82" i="1" s="1"/>
  <c r="B27" i="2" l="1"/>
  <c r="J39" i="1" s="1"/>
  <c r="B9" i="2" l="1"/>
  <c r="J20" i="1" s="1"/>
  <c r="B29" i="2" l="1"/>
  <c r="J81" i="1"/>
  <c r="J22" i="1"/>
  <c r="J82" i="1" l="1"/>
  <c r="I22" i="1" l="1"/>
  <c r="I81" i="1"/>
  <c r="H81" i="1"/>
  <c r="I82" i="1" l="1"/>
  <c r="H22" i="1" l="1"/>
  <c r="H82" i="1" l="1"/>
  <c r="G81" i="1" l="1"/>
  <c r="G22" i="1"/>
  <c r="G82" i="1" l="1"/>
  <c r="D6" i="1" l="1"/>
  <c r="D7" i="1"/>
  <c r="F7" i="1"/>
  <c r="F22" i="1" s="1"/>
  <c r="C20" i="1"/>
  <c r="C22" i="1" s="1"/>
  <c r="E20" i="1"/>
  <c r="E22" i="1" s="1"/>
  <c r="D28" i="1"/>
  <c r="D81" i="1" s="1"/>
  <c r="F28" i="1"/>
  <c r="F81" i="1" s="1"/>
  <c r="E55" i="1"/>
  <c r="E81" i="1" s="1"/>
  <c r="C81" i="1"/>
  <c r="F82" i="1" l="1"/>
  <c r="D22" i="1"/>
</calcChain>
</file>

<file path=xl/sharedStrings.xml><?xml version="1.0" encoding="utf-8"?>
<sst xmlns="http://schemas.openxmlformats.org/spreadsheetml/2006/main" count="149" uniqueCount="133">
  <si>
    <t>Administrative Fund</t>
  </si>
  <si>
    <t>Actual</t>
  </si>
  <si>
    <t>Budget</t>
  </si>
  <si>
    <t>Income (Dues  &amp; Bonding)</t>
  </si>
  <si>
    <t>Final</t>
  </si>
  <si>
    <t>District</t>
  </si>
  <si>
    <t>State</t>
  </si>
  <si>
    <t>Bonding</t>
  </si>
  <si>
    <t>District Operations</t>
  </si>
  <si>
    <t>Pin Sales</t>
  </si>
  <si>
    <t>Tail Twister</t>
  </si>
  <si>
    <t>GLT (Officer training)</t>
  </si>
  <si>
    <t>Conventions</t>
  </si>
  <si>
    <t>District total income</t>
  </si>
  <si>
    <t>District Expenses</t>
  </si>
  <si>
    <t>State Dues / Bonding</t>
  </si>
  <si>
    <t>Committees</t>
  </si>
  <si>
    <t>Peace Poster</t>
  </si>
  <si>
    <t>Pins</t>
  </si>
  <si>
    <t>Committee Misc</t>
  </si>
  <si>
    <t>WLf Directors</t>
  </si>
  <si>
    <t>EyeBank Director</t>
  </si>
  <si>
    <t>Global Teams</t>
  </si>
  <si>
    <t>GLT - Mileage</t>
  </si>
  <si>
    <t>GLT - Other</t>
  </si>
  <si>
    <t>GLT ( LCI Training  / Travel)</t>
  </si>
  <si>
    <t>Regional Meeting Costs</t>
  </si>
  <si>
    <t>GMT - Extension</t>
  </si>
  <si>
    <t>Management</t>
  </si>
  <si>
    <t>District Governor</t>
  </si>
  <si>
    <t>1st Vice District Governor</t>
  </si>
  <si>
    <t>2nd Vice District Governor</t>
  </si>
  <si>
    <t>US/CAN Forum -DG</t>
  </si>
  <si>
    <t>US/CAN Forum -1VDG</t>
  </si>
  <si>
    <t>US/CAN Forum -2VDG</t>
  </si>
  <si>
    <t>US/CAN Forum -Attendee</t>
  </si>
  <si>
    <t>Secretary</t>
  </si>
  <si>
    <t>Treasurer</t>
  </si>
  <si>
    <t xml:space="preserve">Admin - Postage </t>
  </si>
  <si>
    <t>Admin - Printing/supplies</t>
  </si>
  <si>
    <t>Zone Chairs</t>
  </si>
  <si>
    <t>Operations</t>
  </si>
  <si>
    <t>`</t>
  </si>
  <si>
    <t>Cabinet Meetings</t>
  </si>
  <si>
    <t>Information Technology</t>
  </si>
  <si>
    <t>Misc</t>
  </si>
  <si>
    <t>Bank Charge Checks</t>
  </si>
  <si>
    <t>Total Expenses</t>
  </si>
  <si>
    <t>GMT - Awards &amp; Recognition</t>
  </si>
  <si>
    <t>GMT- Retention</t>
  </si>
  <si>
    <t>Income</t>
  </si>
  <si>
    <t>Ads</t>
  </si>
  <si>
    <t>Expenses</t>
  </si>
  <si>
    <t>Badge Expenses</t>
  </si>
  <si>
    <t xml:space="preserve">Net Income </t>
  </si>
  <si>
    <t>Zone Chair Training Meals</t>
  </si>
  <si>
    <t>*</t>
  </si>
  <si>
    <t>GMT - Other</t>
  </si>
  <si>
    <t>Convention Sponsorship</t>
  </si>
  <si>
    <t>District Convention Income</t>
  </si>
  <si>
    <t>Convention Expenses</t>
  </si>
  <si>
    <t>Con Registrations - Credit cards</t>
  </si>
  <si>
    <t>Con Registrations</t>
  </si>
  <si>
    <t>Honor Night Gifts</t>
  </si>
  <si>
    <t>PO Box</t>
  </si>
  <si>
    <t>2018-2019</t>
  </si>
  <si>
    <t>State Convention  Income</t>
  </si>
  <si>
    <t>State Convention Expenses</t>
  </si>
  <si>
    <t xml:space="preserve">Jodi B IND </t>
  </si>
  <si>
    <t xml:space="preserve">Budget </t>
  </si>
  <si>
    <t>2019-2020</t>
  </si>
  <si>
    <t>GMT (Regional Training)</t>
  </si>
  <si>
    <t>GMT GLT GST Income</t>
  </si>
  <si>
    <t>WLLI</t>
  </si>
  <si>
    <t>District Governor Gifts/pins</t>
  </si>
  <si>
    <t>Printing &amp; Supplies GLT /GMT/GST</t>
  </si>
  <si>
    <t>GST Mileage</t>
  </si>
  <si>
    <t>GST - Other</t>
  </si>
  <si>
    <t>State Centenial Expense</t>
  </si>
  <si>
    <t>Spouse Inter Convention</t>
  </si>
  <si>
    <t>Officer Training</t>
  </si>
  <si>
    <t>District Challenges</t>
  </si>
  <si>
    <t>Awards</t>
  </si>
  <si>
    <t>Child Cancer Initiative</t>
  </si>
  <si>
    <t xml:space="preserve">Misc.  </t>
  </si>
  <si>
    <t>Checks</t>
  </si>
  <si>
    <t xml:space="preserve">Convention Pins </t>
  </si>
  <si>
    <t>Convention Printing</t>
  </si>
  <si>
    <t>Credit card Refunds</t>
  </si>
  <si>
    <t>Dignatary Gifts</t>
  </si>
  <si>
    <t>Dignatary Rooms</t>
  </si>
  <si>
    <t>Misc Printing Expenses</t>
  </si>
  <si>
    <t>Raffle Licenses</t>
  </si>
  <si>
    <t>Cash payment Refunds</t>
  </si>
  <si>
    <t>WebSite Expenses</t>
  </si>
  <si>
    <t>Credit Card Fees</t>
  </si>
  <si>
    <t>District 27-D1  --  2020</t>
  </si>
  <si>
    <t>Web Site Cost</t>
  </si>
  <si>
    <t xml:space="preserve">Expenses </t>
  </si>
  <si>
    <t>Guiding Light Cert</t>
  </si>
  <si>
    <t>Office Expenses</t>
  </si>
  <si>
    <t>Credit Card Registration Fee</t>
  </si>
  <si>
    <t>Session Expenses</t>
  </si>
  <si>
    <t>Web site</t>
  </si>
  <si>
    <t>2020-2021</t>
  </si>
  <si>
    <t>Zone Chair Manual Printing</t>
  </si>
  <si>
    <t>GAT  Team  Mileage</t>
  </si>
  <si>
    <t>Bank Balance 06-30-2020</t>
  </si>
  <si>
    <t>Outstanding checks</t>
  </si>
  <si>
    <t xml:space="preserve">District balance </t>
  </si>
  <si>
    <t>Petty Cash</t>
  </si>
  <si>
    <t>Bank Statement Adjusted</t>
  </si>
  <si>
    <t>#5622</t>
  </si>
  <si>
    <t>#5632</t>
  </si>
  <si>
    <t>Cuba City      3/8/20</t>
  </si>
  <si>
    <t>Iowa Grant Leo   03/21/20</t>
  </si>
  <si>
    <t>Carline Goodlund  04/10/20</t>
  </si>
  <si>
    <t>#5655</t>
  </si>
  <si>
    <t>Anbelle Zbiewski  04/10/20</t>
  </si>
  <si>
    <t>#5657</t>
  </si>
  <si>
    <t>Tammy Rockenback  06/07/20</t>
  </si>
  <si>
    <t>#5665</t>
  </si>
  <si>
    <t>#5667</t>
  </si>
  <si>
    <t>MD27 Wisconsin Lions 06/10/20</t>
  </si>
  <si>
    <t>Conrad Dreye 06/30/20</t>
  </si>
  <si>
    <t>#5668</t>
  </si>
  <si>
    <t>Interest on Certificates</t>
  </si>
  <si>
    <t>Certificate 1</t>
  </si>
  <si>
    <t>Certificate 2</t>
  </si>
  <si>
    <t>2 year  1.55%</t>
  </si>
  <si>
    <t>1 year  1.5%</t>
  </si>
  <si>
    <t xml:space="preserve">Outstanding Deposit </t>
  </si>
  <si>
    <t>June-30-2020 Post Audit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</si>
</sst>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  <numFmt numFmtId="165" formatCode="_([$$-409]* #,##0.00_);_([$$-409]* \(#,##0.00\);_([$$-409]* &quot;-&quot;??_);_(@_)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b/>
      <u val="singleAccounting"/>
      <sz val="11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u val="doubleAccounting"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u val="singleAccounting"/>
      <sz val="11"/>
      <name val="Calibri"/>
      <family val="2"/>
      <scheme val="minor"/>
    </font>
    <font>
      <sz val="11"/>
      <name val="Calibri"/>
      <family val="2"/>
      <scheme val="minor"/>
    </font>
    <font>
      <u val="doubleAccounting"/>
      <sz val="11"/>
      <name val="Calibri"/>
      <family val="2"/>
      <scheme val="minor"/>
    </font>
    <font>
      <u val="double"/>
      <sz val="11"/>
      <name val="Calibri"/>
      <family val="2"/>
      <scheme val="minor"/>
    </font>
    <font>
      <u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u val="doubleAccounting"/>
      <sz val="11"/>
      <color theme="1"/>
      <name val="Calibri"/>
      <family val="2"/>
      <scheme val="minor"/>
    </font>
    <font>
      <u val="singleAccounting"/>
      <sz val="11"/>
      <name val="Calibri"/>
      <family val="2"/>
      <scheme val="minor"/>
    </font>
    <font>
      <sz val="11"/>
      <color theme="4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2">
    <xf numFmtId="0" fontId="0" fillId="0" borderId="0" xfId="0"/>
    <xf numFmtId="44" fontId="0" fillId="0" borderId="0" xfId="1" applyFont="1"/>
    <xf numFmtId="0" fontId="3" fillId="0" borderId="0" xfId="0" applyFont="1" applyAlignment="1">
      <alignment horizontal="center"/>
    </xf>
    <xf numFmtId="44" fontId="3" fillId="0" borderId="0" xfId="1" applyFont="1" applyAlignment="1">
      <alignment horizontal="center"/>
    </xf>
    <xf numFmtId="0" fontId="7" fillId="0" borderId="0" xfId="0" applyFont="1" applyAlignment="1">
      <alignment horizontal="center"/>
    </xf>
    <xf numFmtId="0" fontId="3" fillId="0" borderId="0" xfId="0" applyFont="1"/>
    <xf numFmtId="0" fontId="10" fillId="0" borderId="0" xfId="0" applyFont="1" applyAlignment="1">
      <alignment horizontal="center"/>
    </xf>
    <xf numFmtId="0" fontId="3" fillId="0" borderId="0" xfId="0" applyFont="1" applyAlignment="1">
      <alignment wrapText="1"/>
    </xf>
    <xf numFmtId="0" fontId="10" fillId="0" borderId="0" xfId="0" applyFont="1"/>
    <xf numFmtId="44" fontId="3" fillId="0" borderId="0" xfId="1" applyFont="1"/>
    <xf numFmtId="44" fontId="12" fillId="0" borderId="0" xfId="1" applyFont="1"/>
    <xf numFmtId="44" fontId="13" fillId="0" borderId="0" xfId="1" applyFont="1" applyFill="1"/>
    <xf numFmtId="44" fontId="0" fillId="0" borderId="0" xfId="0" applyNumberFormat="1"/>
    <xf numFmtId="0" fontId="15" fillId="0" borderId="0" xfId="0" applyFont="1"/>
    <xf numFmtId="0" fontId="7" fillId="0" borderId="0" xfId="1" applyNumberFormat="1" applyFont="1" applyAlignment="1">
      <alignment horizontal="center"/>
    </xf>
    <xf numFmtId="7" fontId="3" fillId="0" borderId="0" xfId="1" applyNumberFormat="1" applyFont="1"/>
    <xf numFmtId="7" fontId="3" fillId="0" borderId="0" xfId="1" applyNumberFormat="1" applyFont="1" applyAlignment="1">
      <alignment horizontal="center"/>
    </xf>
    <xf numFmtId="44" fontId="9" fillId="0" borderId="0" xfId="1" applyFont="1"/>
    <xf numFmtId="44" fontId="3" fillId="0" borderId="0" xfId="0" applyNumberFormat="1" applyFont="1"/>
    <xf numFmtId="7" fontId="7" fillId="0" borderId="0" xfId="1" applyNumberFormat="1" applyFont="1" applyAlignment="1">
      <alignment horizontal="center"/>
    </xf>
    <xf numFmtId="7" fontId="3" fillId="0" borderId="0" xfId="1" applyNumberFormat="1" applyFont="1" applyAlignment="1">
      <alignment horizontal="left"/>
    </xf>
    <xf numFmtId="44" fontId="7" fillId="0" borderId="0" xfId="1" applyFont="1"/>
    <xf numFmtId="44" fontId="11" fillId="0" borderId="0" xfId="1" applyFont="1"/>
    <xf numFmtId="44" fontId="16" fillId="2" borderId="0" xfId="1" applyFont="1" applyFill="1"/>
    <xf numFmtId="44" fontId="15" fillId="2" borderId="0" xfId="1" applyFont="1" applyFill="1"/>
    <xf numFmtId="44" fontId="17" fillId="2" borderId="0" xfId="0" applyNumberFormat="1" applyFont="1" applyFill="1"/>
    <xf numFmtId="0" fontId="12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44" fontId="15" fillId="0" borderId="0" xfId="1" applyFont="1"/>
    <xf numFmtId="44" fontId="15" fillId="0" borderId="0" xfId="1" applyFont="1" applyFill="1"/>
    <xf numFmtId="0" fontId="15" fillId="0" borderId="0" xfId="0" applyFont="1" applyFill="1"/>
    <xf numFmtId="44" fontId="15" fillId="0" borderId="1" xfId="1" applyFont="1" applyFill="1" applyBorder="1"/>
    <xf numFmtId="165" fontId="15" fillId="0" borderId="0" xfId="0" applyNumberFormat="1" applyFont="1" applyFill="1"/>
    <xf numFmtId="44" fontId="16" fillId="0" borderId="0" xfId="1" applyFont="1" applyFill="1"/>
    <xf numFmtId="44" fontId="15" fillId="0" borderId="0" xfId="0" applyNumberFormat="1" applyFont="1"/>
    <xf numFmtId="44" fontId="21" fillId="0" borderId="0" xfId="0" applyNumberFormat="1" applyFont="1"/>
    <xf numFmtId="44" fontId="22" fillId="0" borderId="0" xfId="1" applyFont="1" applyFill="1"/>
    <xf numFmtId="8" fontId="17" fillId="2" borderId="0" xfId="0" applyNumberFormat="1" applyFont="1" applyFill="1"/>
    <xf numFmtId="44" fontId="18" fillId="0" borderId="0" xfId="1" applyFont="1"/>
    <xf numFmtId="44" fontId="12" fillId="2" borderId="0" xfId="1" applyFont="1" applyFill="1" applyAlignment="1">
      <alignment horizontal="center"/>
    </xf>
    <xf numFmtId="44" fontId="14" fillId="2" borderId="0" xfId="1" applyFont="1" applyFill="1" applyAlignment="1">
      <alignment horizontal="center"/>
    </xf>
    <xf numFmtId="44" fontId="12" fillId="2" borderId="0" xfId="1" applyFont="1" applyFill="1"/>
    <xf numFmtId="44" fontId="18" fillId="2" borderId="0" xfId="1" applyFont="1" applyFill="1"/>
    <xf numFmtId="0" fontId="15" fillId="2" borderId="0" xfId="0" applyFont="1" applyFill="1"/>
    <xf numFmtId="44" fontId="15" fillId="2" borderId="0" xfId="0" applyNumberFormat="1" applyFont="1" applyFill="1"/>
    <xf numFmtId="0" fontId="0" fillId="2" borderId="0" xfId="0" applyFill="1"/>
    <xf numFmtId="44" fontId="13" fillId="2" borderId="0" xfId="1" applyFont="1" applyFill="1"/>
    <xf numFmtId="0" fontId="0" fillId="2" borderId="2" xfId="0" applyFill="1" applyBorder="1"/>
    <xf numFmtId="0" fontId="0" fillId="0" borderId="2" xfId="0" applyBorder="1"/>
    <xf numFmtId="44" fontId="0" fillId="2" borderId="2" xfId="1" applyFont="1" applyFill="1" applyBorder="1"/>
    <xf numFmtId="44" fontId="3" fillId="2" borderId="2" xfId="1" applyFont="1" applyFill="1" applyBorder="1" applyAlignment="1">
      <alignment horizontal="center"/>
    </xf>
    <xf numFmtId="44" fontId="9" fillId="2" borderId="2" xfId="1" applyFont="1" applyFill="1" applyBorder="1" applyAlignment="1">
      <alignment horizontal="center"/>
    </xf>
    <xf numFmtId="44" fontId="16" fillId="2" borderId="2" xfId="1" applyFont="1" applyFill="1" applyBorder="1"/>
    <xf numFmtId="44" fontId="20" fillId="2" borderId="2" xfId="1" applyFont="1" applyFill="1" applyBorder="1"/>
    <xf numFmtId="0" fontId="6" fillId="2" borderId="2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44" fontId="2" fillId="2" borderId="2" xfId="1" applyFont="1" applyFill="1" applyBorder="1"/>
    <xf numFmtId="44" fontId="15" fillId="2" borderId="2" xfId="1" applyFont="1" applyFill="1" applyBorder="1"/>
    <xf numFmtId="44" fontId="1" fillId="2" borderId="2" xfId="1" applyFont="1" applyFill="1" applyBorder="1"/>
    <xf numFmtId="44" fontId="17" fillId="2" borderId="2" xfId="0" applyNumberFormat="1" applyFont="1" applyFill="1" applyBorder="1"/>
    <xf numFmtId="44" fontId="13" fillId="0" borderId="2" xfId="1" applyFont="1" applyFill="1" applyBorder="1"/>
    <xf numFmtId="0" fontId="13" fillId="0" borderId="2" xfId="0" applyFont="1" applyFill="1" applyBorder="1"/>
    <xf numFmtId="164" fontId="15" fillId="2" borderId="0" xfId="0" applyNumberFormat="1" applyFont="1" applyFill="1"/>
    <xf numFmtId="164" fontId="18" fillId="2" borderId="0" xfId="0" applyNumberFormat="1" applyFont="1" applyFill="1"/>
    <xf numFmtId="164" fontId="12" fillId="2" borderId="0" xfId="0" applyNumberFormat="1" applyFont="1" applyFill="1"/>
    <xf numFmtId="44" fontId="6" fillId="2" borderId="2" xfId="1" applyFont="1" applyFill="1" applyBorder="1" applyAlignment="1">
      <alignment horizontal="center"/>
    </xf>
    <xf numFmtId="44" fontId="8" fillId="2" borderId="2" xfId="1" applyFont="1" applyFill="1" applyBorder="1" applyAlignment="1">
      <alignment horizontal="center"/>
    </xf>
    <xf numFmtId="44" fontId="3" fillId="2" borderId="2" xfId="1" applyFont="1" applyFill="1" applyBorder="1"/>
    <xf numFmtId="0" fontId="7" fillId="0" borderId="0" xfId="0" applyFont="1"/>
    <xf numFmtId="0" fontId="3" fillId="0" borderId="0" xfId="0" applyFont="1" applyAlignment="1">
      <alignment horizontal="center"/>
    </xf>
    <xf numFmtId="44" fontId="0" fillId="0" borderId="4" xfId="1" applyFont="1" applyBorder="1"/>
    <xf numFmtId="44" fontId="0" fillId="0" borderId="3" xfId="1" applyFont="1" applyBorder="1"/>
    <xf numFmtId="44" fontId="3" fillId="2" borderId="5" xfId="1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44" fontId="6" fillId="2" borderId="5" xfId="1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44" fontId="15" fillId="0" borderId="0" xfId="1" applyFont="1" applyFill="1" applyBorder="1"/>
    <xf numFmtId="44" fontId="3" fillId="0" borderId="7" xfId="1" applyFont="1" applyBorder="1" applyAlignment="1">
      <alignment horizontal="center"/>
    </xf>
    <xf numFmtId="44" fontId="3" fillId="0" borderId="4" xfId="1" applyFont="1" applyBorder="1" applyAlignment="1">
      <alignment horizontal="center"/>
    </xf>
    <xf numFmtId="44" fontId="20" fillId="2" borderId="4" xfId="1" applyFont="1" applyFill="1" applyBorder="1"/>
    <xf numFmtId="44" fontId="0" fillId="2" borderId="4" xfId="1" applyFont="1" applyFill="1" applyBorder="1"/>
    <xf numFmtId="44" fontId="17" fillId="2" borderId="4" xfId="1" applyFont="1" applyFill="1" applyBorder="1"/>
    <xf numFmtId="44" fontId="15" fillId="2" borderId="4" xfId="1" applyFont="1" applyFill="1" applyBorder="1"/>
    <xf numFmtId="44" fontId="0" fillId="0" borderId="2" xfId="1" applyFont="1" applyBorder="1" applyAlignment="1"/>
    <xf numFmtId="44" fontId="0" fillId="0" borderId="8" xfId="1" applyFont="1" applyBorder="1" applyAlignment="1"/>
    <xf numFmtId="44" fontId="0" fillId="0" borderId="9" xfId="1" applyFont="1" applyBorder="1"/>
    <xf numFmtId="14" fontId="3" fillId="0" borderId="0" xfId="0" applyNumberFormat="1" applyFont="1"/>
    <xf numFmtId="6" fontId="0" fillId="2" borderId="2" xfId="1" applyNumberFormat="1" applyFont="1" applyFill="1" applyBorder="1"/>
    <xf numFmtId="15" fontId="5" fillId="0" borderId="6" xfId="0" applyNumberFormat="1" applyFont="1" applyBorder="1" applyAlignment="1">
      <alignment horizontal="center"/>
    </xf>
    <xf numFmtId="15" fontId="5" fillId="0" borderId="0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44" fontId="23" fillId="0" borderId="0" xfId="1" applyFon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icourts.gov\CCAP\Users\Owner\Downloads\2017-18%20Lions\Bank%20Statements\Users\Owner\Downloads\2016-17%20Lions\Admin%20Account%20june3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>
        <row r="57">
          <cell r="F57">
            <v>691.19999999999891</v>
          </cell>
          <cell r="H57">
            <v>-58.5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109"/>
  <sheetViews>
    <sheetView tabSelected="1" zoomScaleNormal="100" workbookViewId="0">
      <selection sqref="A1:K1"/>
    </sheetView>
  </sheetViews>
  <sheetFormatPr defaultRowHeight="15" x14ac:dyDescent="0.25"/>
  <cols>
    <col min="1" max="1" width="27.42578125" customWidth="1"/>
    <col min="2" max="2" width="31.28515625" customWidth="1"/>
    <col min="3" max="3" width="0.28515625" style="45" hidden="1" customWidth="1"/>
    <col min="4" max="4" width="0.140625" hidden="1" customWidth="1"/>
    <col min="5" max="5" width="0.5703125" style="45" hidden="1" customWidth="1"/>
    <col min="6" max="6" width="0.85546875" style="13" customWidth="1"/>
    <col min="7" max="7" width="0.5703125" style="47" customWidth="1"/>
    <col min="8" max="8" width="13.28515625" style="48" customWidth="1"/>
    <col min="9" max="9" width="12.28515625" style="49" bestFit="1" customWidth="1"/>
    <col min="10" max="10" width="12.5703125" style="1" customWidth="1"/>
    <col min="11" max="11" width="14.140625" style="85" customWidth="1"/>
  </cols>
  <sheetData>
    <row r="1" spans="1:11" ht="21" customHeight="1" x14ac:dyDescent="0.35">
      <c r="A1" s="90" t="s">
        <v>0</v>
      </c>
      <c r="B1" s="90"/>
      <c r="C1" s="90"/>
      <c r="D1" s="90"/>
      <c r="E1" s="90"/>
      <c r="F1" s="90"/>
      <c r="G1" s="90"/>
      <c r="H1" s="90"/>
      <c r="I1" s="90"/>
      <c r="J1" s="90"/>
      <c r="K1" s="90"/>
    </row>
    <row r="2" spans="1:11" ht="18.75" customHeight="1" x14ac:dyDescent="0.3">
      <c r="A2" s="88" t="s">
        <v>132</v>
      </c>
      <c r="B2" s="89"/>
      <c r="C2" s="89"/>
      <c r="D2" s="89"/>
      <c r="E2" s="89"/>
      <c r="F2" s="89"/>
      <c r="G2" s="89"/>
      <c r="H2" s="89"/>
      <c r="I2" s="89"/>
      <c r="J2" s="89"/>
      <c r="K2" s="89"/>
    </row>
    <row r="3" spans="1:11" x14ac:dyDescent="0.25">
      <c r="A3" s="2"/>
      <c r="B3" s="2"/>
      <c r="C3" s="39"/>
      <c r="D3" s="26"/>
      <c r="E3" s="39"/>
      <c r="F3" s="26"/>
      <c r="G3" s="73"/>
      <c r="H3" s="72" t="s">
        <v>1</v>
      </c>
      <c r="I3" s="74" t="s">
        <v>2</v>
      </c>
      <c r="J3" s="77" t="s">
        <v>1</v>
      </c>
      <c r="K3" s="74" t="s">
        <v>2</v>
      </c>
    </row>
    <row r="4" spans="1:11" ht="17.25" x14ac:dyDescent="0.4">
      <c r="A4" s="2"/>
      <c r="B4" s="2"/>
      <c r="C4" s="40"/>
      <c r="D4" s="27"/>
      <c r="E4" s="40"/>
      <c r="F4" s="27"/>
      <c r="G4" s="55"/>
      <c r="H4" s="51" t="s">
        <v>65</v>
      </c>
      <c r="I4" s="66" t="s">
        <v>70</v>
      </c>
      <c r="J4" s="78" t="s">
        <v>70</v>
      </c>
      <c r="K4" s="66" t="s">
        <v>104</v>
      </c>
    </row>
    <row r="5" spans="1:11" x14ac:dyDescent="0.25">
      <c r="A5" s="2" t="s">
        <v>3</v>
      </c>
      <c r="B5" s="5"/>
      <c r="C5" s="39"/>
      <c r="D5" s="13"/>
      <c r="E5" s="39"/>
      <c r="G5" s="49"/>
      <c r="H5" s="50" t="s">
        <v>4</v>
      </c>
      <c r="J5" s="70"/>
      <c r="K5" s="83"/>
    </row>
    <row r="6" spans="1:11" x14ac:dyDescent="0.25">
      <c r="A6" s="5"/>
      <c r="B6" s="5" t="s">
        <v>5</v>
      </c>
      <c r="C6" s="24">
        <v>13475.8</v>
      </c>
      <c r="D6" s="28">
        <f>+((1978*3.25)+(322*1.63))*2</f>
        <v>13906.72</v>
      </c>
      <c r="E6" s="24">
        <v>13591.79</v>
      </c>
      <c r="F6" s="28">
        <v>13591</v>
      </c>
      <c r="G6" s="49">
        <v>13710.06</v>
      </c>
      <c r="H6" s="49">
        <v>13557.27</v>
      </c>
      <c r="I6" s="49">
        <v>6625</v>
      </c>
      <c r="J6" s="70">
        <v>6579.27</v>
      </c>
      <c r="K6" s="83">
        <v>10167</v>
      </c>
    </row>
    <row r="7" spans="1:11" x14ac:dyDescent="0.25">
      <c r="A7" s="5"/>
      <c r="B7" s="5" t="s">
        <v>6</v>
      </c>
      <c r="C7" s="24">
        <v>21816.47</v>
      </c>
      <c r="D7" s="28">
        <f>(11834.82-606.68)*2</f>
        <v>22456.28</v>
      </c>
      <c r="E7" s="24">
        <v>22202.07</v>
      </c>
      <c r="F7" s="28">
        <f>(11834.82-606.68)*2</f>
        <v>22456.28</v>
      </c>
      <c r="G7" s="49">
        <v>22147.07</v>
      </c>
      <c r="H7" s="49">
        <v>21900.28</v>
      </c>
      <c r="I7" s="49">
        <v>21650</v>
      </c>
      <c r="J7" s="70">
        <v>21265.15</v>
      </c>
      <c r="K7" s="83">
        <v>21615</v>
      </c>
    </row>
    <row r="8" spans="1:11" x14ac:dyDescent="0.25">
      <c r="A8" s="5"/>
      <c r="B8" s="5" t="s">
        <v>7</v>
      </c>
      <c r="C8" s="24">
        <v>645.24</v>
      </c>
      <c r="D8" s="28">
        <v>606.67999999999995</v>
      </c>
      <c r="E8" s="24">
        <v>606.67999999999995</v>
      </c>
      <c r="F8" s="28">
        <v>700</v>
      </c>
      <c r="G8" s="49">
        <v>606.67999999999995</v>
      </c>
      <c r="H8" s="49">
        <v>606.67999999999995</v>
      </c>
      <c r="I8" s="49">
        <v>606.67999999999995</v>
      </c>
      <c r="J8" s="70">
        <v>621.76</v>
      </c>
      <c r="K8" s="83">
        <v>621</v>
      </c>
    </row>
    <row r="9" spans="1:11" ht="15.75" x14ac:dyDescent="0.25">
      <c r="A9" s="6" t="s">
        <v>8</v>
      </c>
      <c r="B9" s="5"/>
      <c r="C9" s="24"/>
      <c r="D9" s="28"/>
      <c r="E9" s="24"/>
      <c r="G9" s="49"/>
      <c r="H9" s="49"/>
      <c r="J9" s="70"/>
      <c r="K9" s="83"/>
    </row>
    <row r="10" spans="1:11" x14ac:dyDescent="0.25">
      <c r="A10" s="5"/>
      <c r="B10" s="5" t="s">
        <v>9</v>
      </c>
      <c r="C10" s="24">
        <v>196.75</v>
      </c>
      <c r="D10" s="24">
        <v>100</v>
      </c>
      <c r="E10" s="24">
        <v>274</v>
      </c>
      <c r="F10" s="29">
        <v>100</v>
      </c>
      <c r="G10" s="49">
        <v>250</v>
      </c>
      <c r="H10" s="49"/>
      <c r="I10" s="49">
        <v>150</v>
      </c>
      <c r="J10" s="70">
        <v>90</v>
      </c>
      <c r="K10" s="83"/>
    </row>
    <row r="11" spans="1:11" x14ac:dyDescent="0.25">
      <c r="A11" s="5"/>
      <c r="B11" s="5" t="s">
        <v>10</v>
      </c>
      <c r="C11" s="24">
        <v>523</v>
      </c>
      <c r="D11" s="24">
        <v>523</v>
      </c>
      <c r="E11" s="24"/>
      <c r="F11" s="29">
        <v>250</v>
      </c>
      <c r="G11" s="49">
        <v>250</v>
      </c>
      <c r="H11" s="49">
        <v>92</v>
      </c>
      <c r="I11" s="49">
        <v>100</v>
      </c>
      <c r="J11" s="70"/>
      <c r="K11" s="83"/>
    </row>
    <row r="12" spans="1:11" x14ac:dyDescent="0.25">
      <c r="A12" s="5"/>
      <c r="B12" s="5" t="s">
        <v>11</v>
      </c>
      <c r="C12" s="24">
        <v>6144.4</v>
      </c>
      <c r="D12" s="24">
        <v>6144.4</v>
      </c>
      <c r="E12" s="24">
        <v>5215</v>
      </c>
      <c r="F12" s="29">
        <v>6500</v>
      </c>
      <c r="G12" s="49">
        <v>5500</v>
      </c>
      <c r="H12" s="49">
        <v>3387</v>
      </c>
      <c r="I12" s="49">
        <v>1400</v>
      </c>
      <c r="K12" s="83">
        <v>1400</v>
      </c>
    </row>
    <row r="13" spans="1:11" x14ac:dyDescent="0.25">
      <c r="A13" s="5"/>
      <c r="B13" s="5" t="s">
        <v>71</v>
      </c>
      <c r="C13" s="24"/>
      <c r="D13" s="24"/>
      <c r="E13" s="24"/>
      <c r="F13" s="29"/>
      <c r="G13" s="49"/>
      <c r="H13" s="49"/>
      <c r="I13" s="49">
        <v>2000</v>
      </c>
      <c r="J13" s="70">
        <v>2235</v>
      </c>
      <c r="K13" s="83">
        <v>2000</v>
      </c>
    </row>
    <row r="14" spans="1:11" x14ac:dyDescent="0.25">
      <c r="A14" s="5"/>
      <c r="B14" s="5" t="s">
        <v>73</v>
      </c>
      <c r="C14" s="24"/>
      <c r="D14" s="24"/>
      <c r="E14" s="24"/>
      <c r="F14" s="29"/>
      <c r="G14" s="49">
        <v>300</v>
      </c>
      <c r="H14" s="49">
        <v>100</v>
      </c>
      <c r="I14" s="49">
        <v>100</v>
      </c>
      <c r="J14" s="70"/>
      <c r="K14" s="83">
        <v>100</v>
      </c>
    </row>
    <row r="15" spans="1:11" x14ac:dyDescent="0.25">
      <c r="B15" s="5" t="s">
        <v>72</v>
      </c>
      <c r="C15" s="24"/>
      <c r="D15" s="24"/>
      <c r="E15" s="24">
        <v>250</v>
      </c>
      <c r="F15" s="29">
        <v>250</v>
      </c>
      <c r="G15" s="49">
        <v>250</v>
      </c>
      <c r="H15" s="49">
        <v>750</v>
      </c>
      <c r="I15" s="49">
        <v>750</v>
      </c>
      <c r="J15" s="70">
        <v>500</v>
      </c>
      <c r="K15" s="83">
        <v>500</v>
      </c>
    </row>
    <row r="16" spans="1:11" x14ac:dyDescent="0.25">
      <c r="A16" s="5"/>
      <c r="B16" s="5" t="s">
        <v>81</v>
      </c>
      <c r="C16" s="24">
        <v>30</v>
      </c>
      <c r="D16" s="24">
        <v>30</v>
      </c>
      <c r="E16" s="24"/>
      <c r="F16" s="30"/>
      <c r="G16" s="49"/>
      <c r="H16" s="49">
        <v>500</v>
      </c>
      <c r="J16" s="70"/>
      <c r="K16" s="83"/>
    </row>
    <row r="17" spans="1:15" x14ac:dyDescent="0.25">
      <c r="A17" s="5"/>
      <c r="B17" s="5" t="s">
        <v>126</v>
      </c>
      <c r="C17" s="24"/>
      <c r="D17" s="24"/>
      <c r="E17" s="24"/>
      <c r="F17" s="30"/>
      <c r="G17" s="49"/>
      <c r="H17" s="49"/>
      <c r="J17" s="70">
        <v>152.08000000000001</v>
      </c>
      <c r="K17" s="83"/>
    </row>
    <row r="18" spans="1:15" x14ac:dyDescent="0.25">
      <c r="B18" s="5" t="s">
        <v>84</v>
      </c>
      <c r="C18" s="24"/>
      <c r="D18" s="24"/>
      <c r="E18" s="24"/>
      <c r="F18" s="29">
        <v>0</v>
      </c>
      <c r="G18" s="49"/>
      <c r="H18" s="49">
        <v>3000</v>
      </c>
      <c r="J18" s="70"/>
      <c r="K18" s="83"/>
    </row>
    <row r="19" spans="1:15" x14ac:dyDescent="0.25">
      <c r="A19" s="5" t="s">
        <v>12</v>
      </c>
      <c r="B19" s="5"/>
      <c r="C19" s="24"/>
      <c r="D19" s="24"/>
      <c r="E19" s="24"/>
      <c r="F19" s="30"/>
      <c r="G19" s="49"/>
      <c r="H19" s="49"/>
      <c r="J19" s="70"/>
      <c r="K19" s="83"/>
    </row>
    <row r="20" spans="1:15" x14ac:dyDescent="0.25">
      <c r="A20" s="5"/>
      <c r="B20" s="5" t="s">
        <v>59</v>
      </c>
      <c r="C20" s="24">
        <f>[1]Sheet2!F57</f>
        <v>691.19999999999891</v>
      </c>
      <c r="D20" s="24">
        <v>2400</v>
      </c>
      <c r="E20" s="24">
        <f>[1]Sheet2!H57</f>
        <v>-58.5</v>
      </c>
      <c r="F20" s="29">
        <v>500</v>
      </c>
      <c r="G20" s="49">
        <v>24000</v>
      </c>
      <c r="H20" s="49">
        <v>23882</v>
      </c>
      <c r="I20" s="49">
        <v>24000</v>
      </c>
      <c r="J20" s="70">
        <f>+Sheet2!B9</f>
        <v>12302.93</v>
      </c>
      <c r="K20" s="83">
        <v>20000</v>
      </c>
    </row>
    <row r="21" spans="1:15" x14ac:dyDescent="0.25">
      <c r="A21" s="5"/>
      <c r="B21" s="5" t="s">
        <v>66</v>
      </c>
      <c r="C21" s="24"/>
      <c r="D21" s="24"/>
      <c r="E21" s="24"/>
      <c r="F21" s="29"/>
      <c r="G21" s="49"/>
      <c r="H21" s="49">
        <v>60152.52</v>
      </c>
      <c r="J21" s="70"/>
      <c r="K21" s="83"/>
    </row>
    <row r="22" spans="1:15" ht="18" thickBot="1" x14ac:dyDescent="0.45">
      <c r="A22" s="5" t="s">
        <v>13</v>
      </c>
      <c r="B22" s="5"/>
      <c r="C22" s="23">
        <f>SUM(C6:C20)</f>
        <v>43522.86</v>
      </c>
      <c r="D22" s="23">
        <f>SUM(D6:D20)</f>
        <v>46167.08</v>
      </c>
      <c r="E22" s="23">
        <f>SUM(E6:E20)</f>
        <v>42081.04</v>
      </c>
      <c r="F22" s="31">
        <f t="shared" ref="F22:K22" si="0">SUM(F6:F21)</f>
        <v>44347.28</v>
      </c>
      <c r="G22" s="53">
        <f t="shared" si="0"/>
        <v>67013.81</v>
      </c>
      <c r="H22" s="52">
        <f t="shared" si="0"/>
        <v>127927.75</v>
      </c>
      <c r="I22" s="53">
        <f t="shared" si="0"/>
        <v>57381.68</v>
      </c>
      <c r="J22" s="79">
        <f t="shared" si="0"/>
        <v>43746.19</v>
      </c>
      <c r="K22" s="79">
        <f t="shared" si="0"/>
        <v>56403</v>
      </c>
      <c r="M22">
        <v>43594.11</v>
      </c>
      <c r="N22">
        <v>6902</v>
      </c>
      <c r="O22">
        <f>M22-N22</f>
        <v>36692.11</v>
      </c>
    </row>
    <row r="23" spans="1:15" ht="18" thickTop="1" x14ac:dyDescent="0.4">
      <c r="A23" s="5"/>
      <c r="B23" s="5"/>
      <c r="C23" s="23"/>
      <c r="D23" s="23"/>
      <c r="E23" s="23"/>
      <c r="F23" s="76"/>
      <c r="G23" s="53"/>
      <c r="H23" s="52"/>
      <c r="I23" s="53"/>
      <c r="J23" s="79"/>
      <c r="K23" s="83"/>
    </row>
    <row r="24" spans="1:15" x14ac:dyDescent="0.25">
      <c r="A24" s="5"/>
      <c r="B24" s="5"/>
      <c r="C24" s="39"/>
      <c r="D24" s="26"/>
      <c r="E24" s="39"/>
      <c r="F24" s="26"/>
      <c r="G24" s="54"/>
      <c r="H24" s="50" t="s">
        <v>1</v>
      </c>
      <c r="I24" s="65" t="s">
        <v>69</v>
      </c>
      <c r="J24" s="78" t="s">
        <v>1</v>
      </c>
      <c r="K24" s="65" t="s">
        <v>2</v>
      </c>
    </row>
    <row r="25" spans="1:15" ht="17.25" x14ac:dyDescent="0.4">
      <c r="A25" s="5"/>
      <c r="B25" s="5"/>
      <c r="C25" s="40"/>
      <c r="D25" s="27"/>
      <c r="E25" s="40"/>
      <c r="F25" s="27"/>
      <c r="G25" s="55"/>
      <c r="H25" s="51" t="s">
        <v>65</v>
      </c>
      <c r="I25" s="65" t="s">
        <v>70</v>
      </c>
      <c r="J25" s="78" t="s">
        <v>70</v>
      </c>
      <c r="K25" s="66" t="s">
        <v>104</v>
      </c>
    </row>
    <row r="26" spans="1:15" ht="15.75" x14ac:dyDescent="0.25">
      <c r="A26" s="6" t="s">
        <v>14</v>
      </c>
      <c r="B26" s="5"/>
      <c r="C26" s="24"/>
      <c r="D26" s="28"/>
      <c r="E26" s="24"/>
      <c r="F26" s="29"/>
      <c r="G26" s="49"/>
      <c r="H26" s="49"/>
      <c r="J26" s="70"/>
      <c r="K26" s="83"/>
    </row>
    <row r="27" spans="1:15" x14ac:dyDescent="0.25">
      <c r="A27" s="5" t="s">
        <v>15</v>
      </c>
      <c r="B27" s="5"/>
      <c r="C27" s="24"/>
      <c r="D27" s="28"/>
      <c r="E27" s="24"/>
      <c r="F27" s="29"/>
      <c r="G27" s="49"/>
      <c r="H27" s="49"/>
      <c r="J27" s="70"/>
      <c r="K27" s="83"/>
    </row>
    <row r="28" spans="1:15" x14ac:dyDescent="0.25">
      <c r="A28" s="5"/>
      <c r="B28" s="5" t="s">
        <v>6</v>
      </c>
      <c r="C28" s="24">
        <v>21816.47</v>
      </c>
      <c r="D28" s="28">
        <f>(11834.82-606.68)*2</f>
        <v>22456.28</v>
      </c>
      <c r="E28" s="24">
        <v>22200.07</v>
      </c>
      <c r="F28" s="29">
        <f>(11834.82-606.68)*2</f>
        <v>22456.28</v>
      </c>
      <c r="G28" s="49">
        <v>22147.07</v>
      </c>
      <c r="H28" s="49">
        <v>21900.28</v>
      </c>
      <c r="I28" s="49">
        <v>21650</v>
      </c>
      <c r="J28" s="70">
        <v>21265.15</v>
      </c>
      <c r="K28" s="83">
        <v>21615</v>
      </c>
    </row>
    <row r="29" spans="1:15" x14ac:dyDescent="0.25">
      <c r="A29" s="5"/>
      <c r="B29" s="5" t="s">
        <v>7</v>
      </c>
      <c r="C29" s="24">
        <v>656.56</v>
      </c>
      <c r="D29" s="28">
        <v>606.67999999999995</v>
      </c>
      <c r="E29" s="24">
        <v>608.67999999999995</v>
      </c>
      <c r="F29" s="29">
        <v>700</v>
      </c>
      <c r="G29" s="49">
        <v>606.67999999999995</v>
      </c>
      <c r="H29" s="49">
        <v>606.67999999999995</v>
      </c>
      <c r="I29" s="49">
        <v>606.67999999999995</v>
      </c>
      <c r="J29" s="70">
        <v>621.76</v>
      </c>
      <c r="K29" s="83">
        <v>621</v>
      </c>
    </row>
    <row r="30" spans="1:15" x14ac:dyDescent="0.25">
      <c r="A30" s="5" t="s">
        <v>41</v>
      </c>
      <c r="B30" s="5"/>
      <c r="C30" s="24"/>
      <c r="D30" s="28"/>
      <c r="E30" s="24" t="s">
        <v>42</v>
      </c>
      <c r="F30" s="29"/>
      <c r="G30" s="49"/>
      <c r="H30" s="49" t="s">
        <v>42</v>
      </c>
      <c r="J30" s="70"/>
      <c r="K30" s="83"/>
    </row>
    <row r="31" spans="1:15" x14ac:dyDescent="0.25">
      <c r="A31" s="5"/>
      <c r="B31" s="5" t="s">
        <v>43</v>
      </c>
      <c r="C31" s="24">
        <v>4502.37</v>
      </c>
      <c r="D31" s="28">
        <v>4500</v>
      </c>
      <c r="E31" s="24">
        <v>4009.67</v>
      </c>
      <c r="F31" s="29">
        <v>3500</v>
      </c>
      <c r="G31" s="49">
        <v>2000</v>
      </c>
      <c r="H31" s="49">
        <v>2525.87</v>
      </c>
      <c r="I31" s="49">
        <v>2500</v>
      </c>
      <c r="J31" s="70">
        <v>1455.13</v>
      </c>
      <c r="K31" s="83">
        <v>2500</v>
      </c>
    </row>
    <row r="32" spans="1:15" x14ac:dyDescent="0.25">
      <c r="A32" s="5"/>
      <c r="B32" s="5" t="s">
        <v>74</v>
      </c>
      <c r="C32" s="24">
        <v>1228.32</v>
      </c>
      <c r="D32" s="28">
        <v>1000</v>
      </c>
      <c r="E32" s="24">
        <v>998.38</v>
      </c>
      <c r="F32" s="29">
        <v>750</v>
      </c>
      <c r="G32" s="49">
        <v>800</v>
      </c>
      <c r="H32" s="49">
        <v>220</v>
      </c>
      <c r="I32" s="49">
        <v>800</v>
      </c>
      <c r="J32" s="70"/>
      <c r="K32" s="83">
        <v>2000</v>
      </c>
    </row>
    <row r="33" spans="1:11" x14ac:dyDescent="0.25">
      <c r="A33" s="5"/>
      <c r="B33" s="5" t="s">
        <v>44</v>
      </c>
      <c r="C33" s="24"/>
      <c r="D33" s="28">
        <v>250</v>
      </c>
      <c r="E33" s="24"/>
      <c r="F33" s="29">
        <v>350</v>
      </c>
      <c r="G33" s="49">
        <v>250</v>
      </c>
      <c r="H33" s="49">
        <v>0</v>
      </c>
      <c r="I33" s="49">
        <v>250</v>
      </c>
      <c r="J33" s="70"/>
      <c r="K33" s="83">
        <v>250</v>
      </c>
    </row>
    <row r="34" spans="1:11" x14ac:dyDescent="0.25">
      <c r="A34" s="5"/>
      <c r="B34" s="5" t="s">
        <v>45</v>
      </c>
      <c r="C34" s="24">
        <v>292.39999999999998</v>
      </c>
      <c r="D34" s="28">
        <v>200</v>
      </c>
      <c r="E34" s="24">
        <v>282.81</v>
      </c>
      <c r="F34" s="29">
        <v>0</v>
      </c>
      <c r="G34" s="49">
        <v>500</v>
      </c>
      <c r="H34" s="49">
        <v>80.62</v>
      </c>
      <c r="I34" s="49">
        <v>0</v>
      </c>
      <c r="J34" s="70"/>
      <c r="K34" s="83"/>
    </row>
    <row r="35" spans="1:11" x14ac:dyDescent="0.25">
      <c r="A35" s="5"/>
      <c r="B35" s="5" t="s">
        <v>68</v>
      </c>
      <c r="C35" s="24"/>
      <c r="D35" s="28"/>
      <c r="E35" s="24"/>
      <c r="F35" s="29"/>
      <c r="G35" s="49"/>
      <c r="H35" s="49">
        <v>1000</v>
      </c>
      <c r="I35" s="49">
        <v>0</v>
      </c>
      <c r="J35" s="70"/>
      <c r="K35" s="83"/>
    </row>
    <row r="36" spans="1:11" x14ac:dyDescent="0.25">
      <c r="A36" s="5"/>
      <c r="B36" s="5" t="s">
        <v>64</v>
      </c>
      <c r="C36" s="24"/>
      <c r="D36" s="28"/>
      <c r="E36" s="24"/>
      <c r="F36" s="29"/>
      <c r="G36" s="49">
        <v>194</v>
      </c>
      <c r="H36" s="49">
        <v>194</v>
      </c>
      <c r="I36" s="49">
        <v>194</v>
      </c>
      <c r="J36" s="70">
        <v>194</v>
      </c>
      <c r="K36" s="83">
        <v>194</v>
      </c>
    </row>
    <row r="37" spans="1:11" x14ac:dyDescent="0.25">
      <c r="A37" s="5"/>
      <c r="B37" s="5" t="s">
        <v>46</v>
      </c>
      <c r="C37" s="24">
        <v>191.46</v>
      </c>
      <c r="D37" s="28"/>
      <c r="E37" s="24"/>
      <c r="F37" s="29"/>
      <c r="G37" s="49">
        <v>191.46</v>
      </c>
      <c r="H37" s="49">
        <v>240.8</v>
      </c>
      <c r="I37" s="49">
        <v>0</v>
      </c>
      <c r="J37" s="70"/>
      <c r="K37" s="83"/>
    </row>
    <row r="38" spans="1:11" x14ac:dyDescent="0.25">
      <c r="A38" s="11"/>
      <c r="B38" s="5" t="s">
        <v>85</v>
      </c>
      <c r="C38" s="24">
        <v>670</v>
      </c>
      <c r="D38" s="28">
        <v>700</v>
      </c>
      <c r="E38" s="24">
        <v>510</v>
      </c>
      <c r="F38" s="29"/>
      <c r="G38" s="49"/>
      <c r="H38" s="49"/>
      <c r="J38" s="70">
        <v>192.53</v>
      </c>
      <c r="K38" s="83">
        <v>192</v>
      </c>
    </row>
    <row r="39" spans="1:11" x14ac:dyDescent="0.25">
      <c r="A39" s="11"/>
      <c r="B39" s="5" t="s">
        <v>60</v>
      </c>
      <c r="C39" s="24"/>
      <c r="D39" s="28"/>
      <c r="E39" s="24"/>
      <c r="F39" s="29"/>
      <c r="G39" s="49">
        <v>24000</v>
      </c>
      <c r="H39" s="49">
        <v>20517.52</v>
      </c>
      <c r="I39" s="49">
        <v>22000</v>
      </c>
      <c r="J39" s="70">
        <f>+Sheet2!B27</f>
        <v>19221.989999999998</v>
      </c>
      <c r="K39" s="83">
        <v>20000</v>
      </c>
    </row>
    <row r="40" spans="1:11" x14ac:dyDescent="0.25">
      <c r="A40" s="11"/>
      <c r="B40" s="5" t="s">
        <v>67</v>
      </c>
      <c r="C40" s="24"/>
      <c r="D40" s="28"/>
      <c r="E40" s="24"/>
      <c r="F40" s="29"/>
      <c r="G40" s="49"/>
      <c r="H40" s="49">
        <v>51081.71</v>
      </c>
      <c r="J40" s="70"/>
      <c r="K40" s="83"/>
    </row>
    <row r="41" spans="1:11" x14ac:dyDescent="0.25">
      <c r="A41" s="5" t="s">
        <v>16</v>
      </c>
      <c r="B41" s="5" t="s">
        <v>83</v>
      </c>
      <c r="C41" s="24"/>
      <c r="D41" s="28"/>
      <c r="E41" s="24"/>
      <c r="F41" s="30"/>
      <c r="G41" s="49"/>
      <c r="H41" s="49">
        <v>3000</v>
      </c>
      <c r="J41" s="70"/>
      <c r="K41" s="83"/>
    </row>
    <row r="42" spans="1:11" x14ac:dyDescent="0.25">
      <c r="A42" s="5"/>
      <c r="B42" s="5" t="s">
        <v>17</v>
      </c>
      <c r="C42" s="24">
        <v>135</v>
      </c>
      <c r="D42" s="28">
        <v>95</v>
      </c>
      <c r="E42" s="24">
        <v>85</v>
      </c>
      <c r="F42" s="29">
        <v>85</v>
      </c>
      <c r="G42" s="49">
        <v>85</v>
      </c>
      <c r="H42" s="49">
        <v>85</v>
      </c>
      <c r="I42" s="49">
        <v>85</v>
      </c>
      <c r="J42" s="70">
        <v>142.13999999999999</v>
      </c>
      <c r="K42" s="83">
        <v>85</v>
      </c>
    </row>
    <row r="43" spans="1:11" x14ac:dyDescent="0.25">
      <c r="A43" s="5"/>
      <c r="B43" s="5" t="s">
        <v>18</v>
      </c>
      <c r="C43" s="24"/>
      <c r="D43" s="28">
        <v>300</v>
      </c>
      <c r="E43" s="24">
        <v>275</v>
      </c>
      <c r="F43" s="29">
        <v>300</v>
      </c>
      <c r="G43" s="49" t="s">
        <v>56</v>
      </c>
      <c r="H43" s="49">
        <v>638.75</v>
      </c>
      <c r="J43" s="70">
        <v>90</v>
      </c>
      <c r="K43" s="83"/>
    </row>
    <row r="44" spans="1:11" x14ac:dyDescent="0.25">
      <c r="A44" s="5"/>
      <c r="B44" s="5" t="s">
        <v>19</v>
      </c>
      <c r="C44" s="24"/>
      <c r="D44" s="28">
        <v>200</v>
      </c>
      <c r="E44" s="24"/>
      <c r="F44" s="29">
        <v>200</v>
      </c>
      <c r="G44" s="49">
        <v>200</v>
      </c>
      <c r="H44" s="49"/>
      <c r="J44" s="70">
        <v>482.93</v>
      </c>
      <c r="K44" s="83">
        <v>500</v>
      </c>
    </row>
    <row r="45" spans="1:11" x14ac:dyDescent="0.25">
      <c r="A45" s="5"/>
      <c r="B45" s="5" t="s">
        <v>20</v>
      </c>
      <c r="C45" s="24">
        <v>0</v>
      </c>
      <c r="D45" s="28">
        <v>1500</v>
      </c>
      <c r="E45" s="24"/>
      <c r="F45" s="29">
        <v>1500</v>
      </c>
      <c r="G45" s="49">
        <v>2250</v>
      </c>
      <c r="H45" s="49">
        <v>846</v>
      </c>
      <c r="I45" s="49">
        <v>1500</v>
      </c>
      <c r="J45" s="70">
        <v>300</v>
      </c>
      <c r="K45" s="83">
        <v>300</v>
      </c>
    </row>
    <row r="46" spans="1:11" x14ac:dyDescent="0.25">
      <c r="A46" s="5"/>
      <c r="B46" s="5" t="s">
        <v>21</v>
      </c>
      <c r="C46" s="24"/>
      <c r="D46" s="28">
        <v>400</v>
      </c>
      <c r="E46" s="24"/>
      <c r="F46" s="29"/>
      <c r="G46" s="49">
        <v>400</v>
      </c>
      <c r="H46" s="49"/>
      <c r="I46" s="49">
        <v>200</v>
      </c>
      <c r="J46" s="70"/>
      <c r="K46" s="83">
        <v>150</v>
      </c>
    </row>
    <row r="47" spans="1:11" x14ac:dyDescent="0.25">
      <c r="A47" s="5" t="s">
        <v>22</v>
      </c>
      <c r="B47" s="5"/>
      <c r="C47" s="24"/>
      <c r="D47" s="28"/>
      <c r="E47" s="24"/>
      <c r="F47" s="29"/>
      <c r="G47" s="49"/>
      <c r="H47" s="49"/>
      <c r="J47" s="70"/>
      <c r="K47" s="83"/>
    </row>
    <row r="48" spans="1:11" x14ac:dyDescent="0.25">
      <c r="A48" s="5"/>
      <c r="B48" s="5" t="s">
        <v>75</v>
      </c>
      <c r="C48" s="24">
        <v>935.85</v>
      </c>
      <c r="D48" s="28">
        <v>1200</v>
      </c>
      <c r="E48" s="24"/>
      <c r="F48" s="29"/>
      <c r="G48" s="49">
        <v>380</v>
      </c>
      <c r="H48" s="49">
        <v>435.58</v>
      </c>
      <c r="I48" s="49">
        <v>500</v>
      </c>
      <c r="J48" s="70">
        <v>358.38</v>
      </c>
      <c r="K48" s="83">
        <v>500</v>
      </c>
    </row>
    <row r="49" spans="1:11" x14ac:dyDescent="0.25">
      <c r="A49" s="5"/>
      <c r="B49" s="5" t="s">
        <v>99</v>
      </c>
      <c r="C49" s="24"/>
      <c r="D49" s="28"/>
      <c r="E49" s="24"/>
      <c r="F49" s="29"/>
      <c r="G49" s="49"/>
      <c r="H49" s="49"/>
      <c r="J49" s="70">
        <v>264.69</v>
      </c>
      <c r="K49" s="83">
        <v>0</v>
      </c>
    </row>
    <row r="50" spans="1:11" x14ac:dyDescent="0.25">
      <c r="A50" s="5"/>
      <c r="B50" s="5" t="s">
        <v>23</v>
      </c>
      <c r="C50" s="24">
        <v>276</v>
      </c>
      <c r="D50" s="28">
        <v>280</v>
      </c>
      <c r="E50" s="24">
        <v>558.25</v>
      </c>
      <c r="F50" s="29">
        <v>0</v>
      </c>
      <c r="G50" s="49">
        <v>50</v>
      </c>
      <c r="H50" s="49"/>
      <c r="I50" s="49">
        <v>50</v>
      </c>
      <c r="J50" s="70"/>
      <c r="K50" s="83"/>
    </row>
    <row r="51" spans="1:11" x14ac:dyDescent="0.25">
      <c r="A51" s="5"/>
      <c r="B51" s="5" t="s">
        <v>24</v>
      </c>
      <c r="C51" s="24">
        <v>16.920000000000002</v>
      </c>
      <c r="D51" s="28"/>
      <c r="E51" s="24">
        <v>125</v>
      </c>
      <c r="F51" s="29"/>
      <c r="G51" s="49">
        <v>80</v>
      </c>
      <c r="H51" s="49"/>
      <c r="I51" s="49">
        <v>80</v>
      </c>
      <c r="J51" s="70">
        <v>72.010000000000005</v>
      </c>
      <c r="K51" s="83">
        <v>185</v>
      </c>
    </row>
    <row r="52" spans="1:11" x14ac:dyDescent="0.25">
      <c r="A52" s="5"/>
      <c r="B52" s="5" t="s">
        <v>25</v>
      </c>
      <c r="C52" s="24"/>
      <c r="D52" s="28">
        <v>900</v>
      </c>
      <c r="E52" s="24">
        <v>474.98</v>
      </c>
      <c r="F52" s="29">
        <v>900</v>
      </c>
      <c r="G52" s="49">
        <v>1000</v>
      </c>
      <c r="H52" s="49"/>
      <c r="I52" s="49">
        <v>1000</v>
      </c>
      <c r="J52" s="70">
        <v>185</v>
      </c>
      <c r="K52" s="83">
        <v>0</v>
      </c>
    </row>
    <row r="53" spans="1:11" x14ac:dyDescent="0.25">
      <c r="A53" s="5"/>
      <c r="B53" s="5" t="s">
        <v>105</v>
      </c>
      <c r="C53" s="24"/>
      <c r="D53" s="28"/>
      <c r="E53" s="24"/>
      <c r="F53" s="29"/>
      <c r="G53" s="49"/>
      <c r="H53" s="49"/>
      <c r="J53" s="70">
        <v>497.3</v>
      </c>
      <c r="K53" s="83">
        <v>500</v>
      </c>
    </row>
    <row r="54" spans="1:11" x14ac:dyDescent="0.25">
      <c r="A54" s="5"/>
      <c r="B54" s="5" t="s">
        <v>55</v>
      </c>
      <c r="C54" s="24"/>
      <c r="D54" s="28"/>
      <c r="E54" s="24"/>
      <c r="F54" s="29"/>
      <c r="G54" s="49">
        <v>800</v>
      </c>
      <c r="H54" s="49">
        <v>71.87</v>
      </c>
      <c r="I54" s="49">
        <v>200</v>
      </c>
      <c r="J54" s="70">
        <v>290.57</v>
      </c>
      <c r="K54" s="83">
        <v>300</v>
      </c>
    </row>
    <row r="55" spans="1:11" x14ac:dyDescent="0.25">
      <c r="A55" s="5"/>
      <c r="B55" s="5" t="s">
        <v>26</v>
      </c>
      <c r="C55" s="24">
        <v>5636.27</v>
      </c>
      <c r="D55" s="28">
        <v>5600</v>
      </c>
      <c r="E55" s="24">
        <f>4453.3+962.26</f>
        <v>5415.56</v>
      </c>
      <c r="F55" s="29">
        <v>6000</v>
      </c>
      <c r="G55" s="49">
        <v>5500</v>
      </c>
      <c r="H55" s="49">
        <v>2942.57</v>
      </c>
      <c r="I55" s="49">
        <v>3400</v>
      </c>
      <c r="J55" s="70">
        <v>2885.24</v>
      </c>
      <c r="K55" s="83">
        <v>2885</v>
      </c>
    </row>
    <row r="56" spans="1:11" x14ac:dyDescent="0.25">
      <c r="A56" s="5"/>
      <c r="B56" s="5" t="s">
        <v>80</v>
      </c>
      <c r="C56" s="24"/>
      <c r="D56" s="28"/>
      <c r="E56" s="24"/>
      <c r="F56" s="29"/>
      <c r="G56" s="49"/>
      <c r="H56" s="49">
        <v>2051.62</v>
      </c>
      <c r="I56" s="49">
        <v>2100</v>
      </c>
      <c r="J56" s="70"/>
      <c r="K56" s="83">
        <v>2100</v>
      </c>
    </row>
    <row r="57" spans="1:11" x14ac:dyDescent="0.25">
      <c r="A57" s="5"/>
      <c r="B57" s="7" t="s">
        <v>27</v>
      </c>
      <c r="C57" s="24">
        <v>133.9</v>
      </c>
      <c r="D57" s="28">
        <v>100</v>
      </c>
      <c r="E57" s="24"/>
      <c r="F57" s="29">
        <v>250</v>
      </c>
      <c r="G57" s="49">
        <v>250</v>
      </c>
      <c r="H57" s="49"/>
      <c r="I57" s="49">
        <v>250</v>
      </c>
      <c r="J57" s="80"/>
      <c r="K57" s="83">
        <v>125</v>
      </c>
    </row>
    <row r="58" spans="1:11" x14ac:dyDescent="0.25">
      <c r="A58" s="5"/>
      <c r="B58" s="7" t="s">
        <v>49</v>
      </c>
      <c r="C58" s="24">
        <v>15.79</v>
      </c>
      <c r="D58" s="28"/>
      <c r="E58" s="24">
        <v>101.5</v>
      </c>
      <c r="F58" s="29">
        <v>200</v>
      </c>
      <c r="G58" s="49">
        <v>250</v>
      </c>
      <c r="H58" s="49"/>
      <c r="I58" s="49">
        <v>250</v>
      </c>
      <c r="J58" s="70"/>
      <c r="K58" s="83">
        <v>125</v>
      </c>
    </row>
    <row r="59" spans="1:11" x14ac:dyDescent="0.25">
      <c r="B59" s="5" t="s">
        <v>48</v>
      </c>
      <c r="D59" s="13"/>
      <c r="E59" s="24"/>
      <c r="F59" s="29">
        <v>200</v>
      </c>
      <c r="G59" s="49"/>
      <c r="H59" s="56"/>
      <c r="I59" s="49">
        <v>200</v>
      </c>
      <c r="J59" s="70"/>
      <c r="K59" s="83">
        <v>200</v>
      </c>
    </row>
    <row r="60" spans="1:11" x14ac:dyDescent="0.25">
      <c r="B60" s="5" t="s">
        <v>106</v>
      </c>
      <c r="D60" s="13"/>
      <c r="E60" s="24"/>
      <c r="F60" s="29">
        <v>200</v>
      </c>
      <c r="G60" s="49"/>
      <c r="H60" s="56"/>
      <c r="I60" s="49">
        <v>50</v>
      </c>
      <c r="J60" s="70"/>
      <c r="K60" s="83">
        <v>500</v>
      </c>
    </row>
    <row r="61" spans="1:11" x14ac:dyDescent="0.25">
      <c r="B61" s="5" t="s">
        <v>77</v>
      </c>
      <c r="D61" s="13"/>
      <c r="E61" s="24"/>
      <c r="F61" s="29"/>
      <c r="G61" s="49"/>
      <c r="H61" s="57">
        <v>368</v>
      </c>
      <c r="I61" s="49">
        <v>50</v>
      </c>
      <c r="J61" s="70"/>
      <c r="K61" s="83"/>
    </row>
    <row r="62" spans="1:11" x14ac:dyDescent="0.25">
      <c r="B62" s="5" t="s">
        <v>76</v>
      </c>
      <c r="D62" s="13"/>
      <c r="E62" s="24"/>
      <c r="F62" s="29"/>
      <c r="G62" s="49"/>
      <c r="H62" s="56"/>
      <c r="I62" s="49">
        <v>50</v>
      </c>
      <c r="J62" s="70"/>
      <c r="K62" s="83"/>
    </row>
    <row r="63" spans="1:11" x14ac:dyDescent="0.25">
      <c r="B63" s="5" t="s">
        <v>57</v>
      </c>
      <c r="D63" s="13"/>
      <c r="E63" s="24"/>
      <c r="F63" s="29"/>
      <c r="G63" s="49"/>
      <c r="H63" s="57"/>
      <c r="I63" s="49">
        <v>80</v>
      </c>
      <c r="J63" s="70"/>
      <c r="K63" s="83"/>
    </row>
    <row r="64" spans="1:11" x14ac:dyDescent="0.25">
      <c r="A64" s="5"/>
      <c r="B64" s="7" t="s">
        <v>78</v>
      </c>
      <c r="C64" s="24">
        <v>402.53</v>
      </c>
      <c r="D64" s="28">
        <v>400</v>
      </c>
      <c r="E64" s="24">
        <v>301.88</v>
      </c>
      <c r="F64" s="29">
        <v>400</v>
      </c>
      <c r="G64" s="49"/>
      <c r="H64" s="49"/>
      <c r="I64" s="49">
        <v>250</v>
      </c>
      <c r="J64" s="70"/>
      <c r="K64" s="83">
        <v>250</v>
      </c>
    </row>
    <row r="65" spans="1:11" x14ac:dyDescent="0.25">
      <c r="A65" s="5" t="s">
        <v>28</v>
      </c>
      <c r="B65" s="5" t="s">
        <v>29</v>
      </c>
      <c r="C65" s="24">
        <v>1444.65</v>
      </c>
      <c r="D65" s="28">
        <v>3000</v>
      </c>
      <c r="E65" s="24">
        <v>1096.5</v>
      </c>
      <c r="F65" s="29">
        <v>2000</v>
      </c>
      <c r="G65" s="49">
        <v>2000</v>
      </c>
      <c r="H65" s="49">
        <v>1116.95</v>
      </c>
      <c r="I65" s="49">
        <v>2000</v>
      </c>
      <c r="J65" s="70">
        <v>1309</v>
      </c>
      <c r="K65" s="83">
        <v>2000</v>
      </c>
    </row>
    <row r="66" spans="1:11" x14ac:dyDescent="0.25">
      <c r="A66" s="5"/>
      <c r="B66" s="5" t="s">
        <v>30</v>
      </c>
      <c r="C66" s="24">
        <v>3731.66</v>
      </c>
      <c r="D66" s="28">
        <v>3000</v>
      </c>
      <c r="E66" s="24">
        <v>3661.88</v>
      </c>
      <c r="F66" s="29">
        <v>2000</v>
      </c>
      <c r="G66" s="49">
        <v>2000</v>
      </c>
      <c r="H66" s="49">
        <v>1592</v>
      </c>
      <c r="I66" s="49">
        <v>2000</v>
      </c>
      <c r="J66" s="70">
        <v>1183.5</v>
      </c>
      <c r="K66" s="83">
        <v>2000</v>
      </c>
    </row>
    <row r="67" spans="1:11" x14ac:dyDescent="0.25">
      <c r="A67" s="5"/>
      <c r="B67" s="5" t="s">
        <v>31</v>
      </c>
      <c r="C67" s="24">
        <v>1877.63</v>
      </c>
      <c r="D67" s="28">
        <v>3000</v>
      </c>
      <c r="E67" s="24">
        <v>2147</v>
      </c>
      <c r="F67" s="29">
        <v>2000</v>
      </c>
      <c r="G67" s="49">
        <v>2000</v>
      </c>
      <c r="H67" s="49">
        <v>1699</v>
      </c>
      <c r="I67" s="49">
        <v>2000</v>
      </c>
      <c r="J67" s="70">
        <v>565</v>
      </c>
      <c r="K67" s="83">
        <v>2000</v>
      </c>
    </row>
    <row r="68" spans="1:11" x14ac:dyDescent="0.25">
      <c r="A68" s="5"/>
      <c r="B68" s="5" t="s">
        <v>32</v>
      </c>
      <c r="C68" s="24">
        <v>300</v>
      </c>
      <c r="D68" s="28">
        <v>350</v>
      </c>
      <c r="E68" s="24">
        <v>300</v>
      </c>
      <c r="F68" s="29">
        <v>0</v>
      </c>
      <c r="G68" s="49"/>
      <c r="H68" s="49">
        <v>500</v>
      </c>
      <c r="I68" s="49">
        <v>500</v>
      </c>
      <c r="J68" s="70"/>
      <c r="K68" s="83">
        <v>500</v>
      </c>
    </row>
    <row r="69" spans="1:11" x14ac:dyDescent="0.25">
      <c r="A69" s="5"/>
      <c r="B69" s="5" t="s">
        <v>33</v>
      </c>
      <c r="C69" s="24">
        <v>300</v>
      </c>
      <c r="D69" s="28">
        <v>350</v>
      </c>
      <c r="E69" s="24">
        <v>300</v>
      </c>
      <c r="F69" s="29">
        <v>500</v>
      </c>
      <c r="G69" s="49">
        <v>500</v>
      </c>
      <c r="H69" s="49"/>
      <c r="I69" s="49">
        <v>500</v>
      </c>
      <c r="J69" s="70">
        <v>500</v>
      </c>
      <c r="K69" s="83">
        <v>500</v>
      </c>
    </row>
    <row r="70" spans="1:11" x14ac:dyDescent="0.25">
      <c r="A70" s="5"/>
      <c r="B70" s="5" t="s">
        <v>34</v>
      </c>
      <c r="C70" s="24"/>
      <c r="D70" s="28">
        <v>350</v>
      </c>
      <c r="E70" s="24">
        <v>300</v>
      </c>
      <c r="F70" s="29">
        <v>500</v>
      </c>
      <c r="G70" s="49">
        <v>500</v>
      </c>
      <c r="H70" s="49">
        <v>500</v>
      </c>
      <c r="I70" s="49">
        <v>500</v>
      </c>
      <c r="J70" s="70">
        <v>500</v>
      </c>
      <c r="K70" s="83">
        <v>500</v>
      </c>
    </row>
    <row r="71" spans="1:11" x14ac:dyDescent="0.25">
      <c r="A71" s="5"/>
      <c r="B71" s="5" t="s">
        <v>35</v>
      </c>
      <c r="C71" s="24"/>
      <c r="D71" s="28"/>
      <c r="E71" s="24"/>
      <c r="F71" s="29"/>
      <c r="G71" s="49" t="s">
        <v>56</v>
      </c>
      <c r="H71" s="49">
        <v>1053</v>
      </c>
      <c r="I71" s="49">
        <v>1000</v>
      </c>
      <c r="J71" s="70"/>
      <c r="K71" s="83">
        <v>2000</v>
      </c>
    </row>
    <row r="72" spans="1:11" x14ac:dyDescent="0.25">
      <c r="A72" s="5"/>
      <c r="B72" s="5" t="s">
        <v>79</v>
      </c>
      <c r="C72" s="24"/>
      <c r="D72" s="28"/>
      <c r="E72" s="24"/>
      <c r="F72" s="29"/>
      <c r="G72" s="49"/>
      <c r="H72" s="49"/>
      <c r="I72" s="49">
        <v>2000</v>
      </c>
      <c r="J72" s="70"/>
      <c r="K72" s="83">
        <v>2000</v>
      </c>
    </row>
    <row r="73" spans="1:11" x14ac:dyDescent="0.25">
      <c r="A73" s="5"/>
      <c r="B73" s="5" t="s">
        <v>36</v>
      </c>
      <c r="C73" s="24"/>
      <c r="D73" s="28">
        <v>300</v>
      </c>
      <c r="E73" s="24">
        <v>75</v>
      </c>
      <c r="F73" s="32">
        <v>150</v>
      </c>
      <c r="G73" s="49">
        <v>200</v>
      </c>
      <c r="H73" s="49"/>
      <c r="I73" s="49">
        <v>200</v>
      </c>
      <c r="J73" s="70"/>
      <c r="K73" s="83">
        <v>200</v>
      </c>
    </row>
    <row r="74" spans="1:11" x14ac:dyDescent="0.25">
      <c r="A74" s="5"/>
      <c r="B74" s="5" t="s">
        <v>63</v>
      </c>
      <c r="C74" s="24"/>
      <c r="D74" s="28"/>
      <c r="E74" s="24"/>
      <c r="F74" s="32"/>
      <c r="G74" s="49">
        <v>100</v>
      </c>
      <c r="H74" s="49"/>
      <c r="J74" s="70"/>
      <c r="K74" s="83"/>
    </row>
    <row r="75" spans="1:11" x14ac:dyDescent="0.25">
      <c r="B75" s="5" t="s">
        <v>37</v>
      </c>
      <c r="C75" s="24">
        <v>454.5</v>
      </c>
      <c r="D75" s="28">
        <v>400</v>
      </c>
      <c r="E75" s="24">
        <v>165</v>
      </c>
      <c r="F75" s="29">
        <v>200</v>
      </c>
      <c r="G75" s="49">
        <v>300</v>
      </c>
      <c r="H75" s="49">
        <v>354</v>
      </c>
      <c r="I75" s="49">
        <v>400</v>
      </c>
      <c r="J75" s="70">
        <v>212</v>
      </c>
      <c r="K75" s="83">
        <v>300</v>
      </c>
    </row>
    <row r="76" spans="1:11" x14ac:dyDescent="0.25">
      <c r="B76" s="5" t="s">
        <v>100</v>
      </c>
      <c r="C76" s="24"/>
      <c r="D76" s="28"/>
      <c r="E76" s="24"/>
      <c r="F76" s="29"/>
      <c r="G76" s="49"/>
      <c r="H76" s="49"/>
      <c r="J76" s="70">
        <v>48.5</v>
      </c>
      <c r="K76" s="83">
        <v>50</v>
      </c>
    </row>
    <row r="77" spans="1:11" x14ac:dyDescent="0.25">
      <c r="B77" s="5" t="s">
        <v>103</v>
      </c>
      <c r="C77" s="24"/>
      <c r="D77" s="28"/>
      <c r="E77" s="24"/>
      <c r="F77" s="29"/>
      <c r="G77" s="49"/>
      <c r="H77" s="49"/>
      <c r="J77" s="70">
        <v>32.869999999999997</v>
      </c>
      <c r="K77" s="83">
        <v>32</v>
      </c>
    </row>
    <row r="78" spans="1:11" x14ac:dyDescent="0.25">
      <c r="B78" s="5" t="s">
        <v>38</v>
      </c>
      <c r="C78" s="24">
        <v>431.89</v>
      </c>
      <c r="D78" s="28">
        <v>350</v>
      </c>
      <c r="E78" s="24">
        <v>292.95</v>
      </c>
      <c r="F78" s="29">
        <v>300</v>
      </c>
      <c r="G78" s="49">
        <v>300</v>
      </c>
      <c r="H78" s="49">
        <v>56.4</v>
      </c>
      <c r="I78" s="49">
        <v>60</v>
      </c>
      <c r="J78" s="70">
        <v>119.14</v>
      </c>
      <c r="K78" s="83">
        <v>150</v>
      </c>
    </row>
    <row r="79" spans="1:11" x14ac:dyDescent="0.25">
      <c r="B79" s="5" t="s">
        <v>39</v>
      </c>
      <c r="C79" s="24">
        <v>420.4</v>
      </c>
      <c r="D79" s="28">
        <v>400</v>
      </c>
      <c r="E79" s="24">
        <v>634.46</v>
      </c>
      <c r="F79" s="29">
        <v>400</v>
      </c>
      <c r="G79" s="49">
        <v>300</v>
      </c>
      <c r="H79" s="67">
        <v>56.56</v>
      </c>
      <c r="I79" s="49">
        <v>60</v>
      </c>
      <c r="J79" s="70">
        <v>60.43</v>
      </c>
      <c r="K79" s="83">
        <v>80</v>
      </c>
    </row>
    <row r="80" spans="1:11" x14ac:dyDescent="0.25">
      <c r="B80" s="5" t="s">
        <v>40</v>
      </c>
      <c r="C80" s="24">
        <v>75</v>
      </c>
      <c r="D80" s="28">
        <v>900</v>
      </c>
      <c r="E80" s="24">
        <v>0</v>
      </c>
      <c r="F80" s="29">
        <v>900</v>
      </c>
      <c r="G80" s="49">
        <v>600</v>
      </c>
      <c r="H80" s="58">
        <v>825</v>
      </c>
      <c r="I80" s="49">
        <v>900</v>
      </c>
      <c r="J80" s="70">
        <v>750</v>
      </c>
      <c r="K80" s="83">
        <v>750</v>
      </c>
    </row>
    <row r="81" spans="1:11" ht="18" x14ac:dyDescent="0.4">
      <c r="A81" s="8" t="s">
        <v>47</v>
      </c>
      <c r="B81" s="5"/>
      <c r="C81" s="37">
        <f t="shared" ref="C81:G81" si="1">SUM(C28:C80)</f>
        <v>45945.569999999992</v>
      </c>
      <c r="D81" s="37">
        <f t="shared" si="1"/>
        <v>53087.96</v>
      </c>
      <c r="E81" s="25">
        <f t="shared" si="1"/>
        <v>44919.569999999992</v>
      </c>
      <c r="F81" s="33">
        <f t="shared" si="1"/>
        <v>46941.279999999999</v>
      </c>
      <c r="G81" s="59">
        <f t="shared" si="1"/>
        <v>70734.209999999992</v>
      </c>
      <c r="H81" s="59">
        <f>SUM(H27:H80)</f>
        <v>116559.77999999998</v>
      </c>
      <c r="I81" s="59">
        <f>SUM(I27:I80)</f>
        <v>70415.679999999993</v>
      </c>
      <c r="J81" s="81">
        <f>SUM(J27:J80)</f>
        <v>53799.26</v>
      </c>
      <c r="K81" s="81">
        <f>SUM(K27:K80)</f>
        <v>69139</v>
      </c>
    </row>
    <row r="82" spans="1:11" ht="15.75" x14ac:dyDescent="0.25">
      <c r="A82" s="8"/>
      <c r="B82" s="5"/>
      <c r="C82" s="37"/>
      <c r="D82" s="37"/>
      <c r="E82" s="25"/>
      <c r="F82" s="36">
        <f t="shared" ref="F82:K82" si="2">+F22-F81</f>
        <v>-2594</v>
      </c>
      <c r="G82" s="56">
        <f t="shared" si="2"/>
        <v>-3720.3999999999942</v>
      </c>
      <c r="H82" s="60">
        <f t="shared" si="2"/>
        <v>11367.970000000016</v>
      </c>
      <c r="I82" s="56">
        <f t="shared" si="2"/>
        <v>-13033.999999999993</v>
      </c>
      <c r="J82" s="82">
        <f t="shared" si="2"/>
        <v>-10053.07</v>
      </c>
      <c r="K82" s="82">
        <f t="shared" si="2"/>
        <v>-12736</v>
      </c>
    </row>
    <row r="83" spans="1:11" x14ac:dyDescent="0.25">
      <c r="A83" s="5"/>
      <c r="B83" s="5"/>
      <c r="C83" s="46"/>
      <c r="D83" s="29"/>
      <c r="E83" s="24"/>
      <c r="H83" s="60"/>
      <c r="J83" s="70"/>
      <c r="K83" s="84"/>
    </row>
    <row r="84" spans="1:11" x14ac:dyDescent="0.25">
      <c r="A84" s="5" t="s">
        <v>107</v>
      </c>
      <c r="B84" s="86">
        <v>44012</v>
      </c>
      <c r="C84" s="24"/>
      <c r="D84" s="28"/>
      <c r="E84" s="24"/>
      <c r="F84" s="34"/>
      <c r="H84" s="60"/>
      <c r="J84" s="70">
        <v>22923.71</v>
      </c>
    </row>
    <row r="85" spans="1:11" ht="17.25" x14ac:dyDescent="0.4">
      <c r="A85" s="5" t="s">
        <v>108</v>
      </c>
      <c r="B85" s="5" t="s">
        <v>114</v>
      </c>
      <c r="C85" s="62"/>
      <c r="D85" s="10"/>
      <c r="E85" s="41"/>
      <c r="F85" s="35"/>
      <c r="H85" s="60" t="s">
        <v>112</v>
      </c>
      <c r="I85" s="49">
        <v>180</v>
      </c>
      <c r="J85" s="70"/>
    </row>
    <row r="86" spans="1:11" ht="17.25" x14ac:dyDescent="0.4">
      <c r="A86" s="5"/>
      <c r="B86" s="5" t="s">
        <v>115</v>
      </c>
      <c r="C86" s="62"/>
      <c r="D86" s="10"/>
      <c r="E86" s="41"/>
      <c r="F86" s="35"/>
      <c r="H86" s="60" t="s">
        <v>113</v>
      </c>
      <c r="I86" s="49">
        <v>120</v>
      </c>
      <c r="J86" s="70"/>
    </row>
    <row r="87" spans="1:11" ht="17.25" x14ac:dyDescent="0.4">
      <c r="A87" s="5"/>
      <c r="B87" s="5" t="s">
        <v>116</v>
      </c>
      <c r="C87" s="62"/>
      <c r="D87" s="10"/>
      <c r="E87" s="41"/>
      <c r="F87" s="35"/>
      <c r="H87" s="60" t="s">
        <v>117</v>
      </c>
      <c r="I87" s="49">
        <v>50</v>
      </c>
      <c r="J87" s="70"/>
    </row>
    <row r="88" spans="1:11" ht="17.25" x14ac:dyDescent="0.4">
      <c r="A88" s="5"/>
      <c r="B88" s="5" t="s">
        <v>118</v>
      </c>
      <c r="C88" s="62"/>
      <c r="D88" s="10"/>
      <c r="E88" s="41"/>
      <c r="F88" s="35"/>
      <c r="H88" s="60" t="s">
        <v>119</v>
      </c>
      <c r="I88" s="49">
        <v>10</v>
      </c>
      <c r="J88" s="70"/>
    </row>
    <row r="89" spans="1:11" ht="17.25" x14ac:dyDescent="0.4">
      <c r="A89" s="5"/>
      <c r="B89" s="5" t="s">
        <v>120</v>
      </c>
      <c r="C89" s="62"/>
      <c r="D89" s="10"/>
      <c r="E89" s="41"/>
      <c r="F89" s="35"/>
      <c r="H89" s="60" t="s">
        <v>121</v>
      </c>
      <c r="I89" s="49">
        <v>216</v>
      </c>
      <c r="J89" s="70"/>
    </row>
    <row r="90" spans="1:11" ht="17.25" x14ac:dyDescent="0.4">
      <c r="A90" s="5"/>
      <c r="B90" s="5" t="s">
        <v>123</v>
      </c>
      <c r="C90" s="62"/>
      <c r="D90" s="10"/>
      <c r="E90" s="41"/>
      <c r="F90" s="35"/>
      <c r="H90" s="60" t="s">
        <v>122</v>
      </c>
      <c r="I90" s="87">
        <v>90</v>
      </c>
      <c r="J90" s="70"/>
    </row>
    <row r="91" spans="1:11" ht="17.25" x14ac:dyDescent="0.4">
      <c r="A91" s="5"/>
      <c r="B91" s="5" t="s">
        <v>124</v>
      </c>
      <c r="C91" s="62"/>
      <c r="D91" s="10"/>
      <c r="E91" s="41"/>
      <c r="F91" s="35"/>
      <c r="H91" s="60" t="s">
        <v>125</v>
      </c>
      <c r="I91" s="49">
        <v>308</v>
      </c>
      <c r="J91" s="70">
        <f>SUM(I85:I91)</f>
        <v>974</v>
      </c>
    </row>
    <row r="92" spans="1:11" ht="17.25" x14ac:dyDescent="0.4">
      <c r="A92" s="5" t="s">
        <v>131</v>
      </c>
      <c r="B92" s="5" t="s">
        <v>124</v>
      </c>
      <c r="C92" s="62"/>
      <c r="D92" s="10"/>
      <c r="E92" s="41"/>
      <c r="F92" s="35"/>
      <c r="H92" s="60"/>
      <c r="J92" s="70">
        <v>90</v>
      </c>
    </row>
    <row r="93" spans="1:11" ht="17.25" x14ac:dyDescent="0.4">
      <c r="A93" s="5"/>
      <c r="B93" s="5"/>
      <c r="C93" s="62"/>
      <c r="D93" s="10"/>
      <c r="E93" s="41"/>
      <c r="F93" s="35"/>
      <c r="H93" s="60"/>
      <c r="J93" s="70"/>
    </row>
    <row r="94" spans="1:11" x14ac:dyDescent="0.25">
      <c r="A94" s="5" t="s">
        <v>111</v>
      </c>
      <c r="B94" s="86">
        <v>44012</v>
      </c>
      <c r="C94" s="63"/>
      <c r="D94" s="38"/>
      <c r="E94" s="42"/>
      <c r="F94" s="34"/>
      <c r="H94" s="60"/>
      <c r="J94" s="70">
        <f>+J84-J91+J92</f>
        <v>22039.71</v>
      </c>
    </row>
    <row r="95" spans="1:11" x14ac:dyDescent="0.25">
      <c r="A95" s="5" t="s">
        <v>110</v>
      </c>
      <c r="B95" s="5"/>
      <c r="C95" s="63"/>
      <c r="D95" s="38"/>
      <c r="E95" s="42"/>
      <c r="F95" s="34"/>
      <c r="H95" s="60"/>
      <c r="J95" s="70">
        <v>25</v>
      </c>
    </row>
    <row r="96" spans="1:11" x14ac:dyDescent="0.25">
      <c r="A96" s="5" t="s">
        <v>127</v>
      </c>
      <c r="B96" s="5" t="s">
        <v>130</v>
      </c>
      <c r="C96" s="63"/>
      <c r="D96" s="38"/>
      <c r="E96" s="42"/>
      <c r="F96" s="34"/>
      <c r="H96" s="60"/>
      <c r="J96" s="70">
        <v>10074.790000000001</v>
      </c>
    </row>
    <row r="97" spans="1:10" x14ac:dyDescent="0.25">
      <c r="A97" s="5" t="s">
        <v>128</v>
      </c>
      <c r="B97" s="5" t="s">
        <v>129</v>
      </c>
      <c r="C97" s="64"/>
      <c r="D97" s="10"/>
      <c r="E97" s="41"/>
      <c r="H97" s="61"/>
      <c r="J97" s="70">
        <v>10077.290000000001</v>
      </c>
    </row>
    <row r="98" spans="1:10" x14ac:dyDescent="0.25">
      <c r="A98" s="5" t="s">
        <v>109</v>
      </c>
      <c r="D98" s="13"/>
      <c r="E98" s="43"/>
      <c r="H98" s="61"/>
      <c r="J98" s="70">
        <f>J94+J95+J97+J96</f>
        <v>42216.79</v>
      </c>
    </row>
    <row r="99" spans="1:10" x14ac:dyDescent="0.25">
      <c r="D99" s="13"/>
      <c r="E99" s="24"/>
      <c r="J99" s="70"/>
    </row>
    <row r="100" spans="1:10" x14ac:dyDescent="0.25">
      <c r="B100" s="5"/>
      <c r="D100" s="13"/>
      <c r="E100" s="44"/>
      <c r="J100" s="70"/>
    </row>
    <row r="101" spans="1:10" x14ac:dyDescent="0.25">
      <c r="D101" s="13"/>
      <c r="E101" s="43"/>
      <c r="J101" s="70"/>
    </row>
    <row r="102" spans="1:10" x14ac:dyDescent="0.25">
      <c r="D102" s="13"/>
      <c r="E102" s="43"/>
      <c r="J102" s="70"/>
    </row>
    <row r="103" spans="1:10" x14ac:dyDescent="0.25">
      <c r="D103" s="13"/>
      <c r="E103" s="43"/>
      <c r="J103" s="70"/>
    </row>
    <row r="104" spans="1:10" x14ac:dyDescent="0.25">
      <c r="D104" s="13"/>
      <c r="E104" s="43"/>
      <c r="J104" s="70"/>
    </row>
    <row r="105" spans="1:10" x14ac:dyDescent="0.25">
      <c r="D105" s="13"/>
      <c r="E105" s="43"/>
      <c r="J105" s="70"/>
    </row>
    <row r="106" spans="1:10" x14ac:dyDescent="0.25">
      <c r="D106" s="13"/>
      <c r="E106" s="43"/>
      <c r="J106" s="70"/>
    </row>
    <row r="107" spans="1:10" x14ac:dyDescent="0.25">
      <c r="D107" s="13"/>
      <c r="E107" s="43"/>
      <c r="J107" s="70"/>
    </row>
    <row r="108" spans="1:10" x14ac:dyDescent="0.25">
      <c r="D108" s="13"/>
      <c r="E108" s="43"/>
      <c r="J108" s="70"/>
    </row>
    <row r="109" spans="1:10" x14ac:dyDescent="0.25">
      <c r="D109" s="13"/>
      <c r="E109" s="43"/>
      <c r="J109" s="71"/>
    </row>
  </sheetData>
  <mergeCells count="2">
    <mergeCell ref="A2:K2"/>
    <mergeCell ref="A1:K1"/>
  </mergeCells>
  <printOptions gridLines="1"/>
  <pageMargins left="0.7" right="0.7" top="0.75" bottom="0.75" header="0.3" footer="0.3"/>
  <pageSetup fitToHeight="0" orientation="landscape" horizontalDpi="4294967293" r:id="rId1"/>
  <rowBreaks count="1" manualBreakCount="1">
    <brk id="2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79"/>
  <sheetViews>
    <sheetView workbookViewId="0">
      <selection activeCell="G15" sqref="G15"/>
    </sheetView>
  </sheetViews>
  <sheetFormatPr defaultRowHeight="15" x14ac:dyDescent="0.25"/>
  <cols>
    <col min="1" max="1" width="30.7109375" customWidth="1"/>
    <col min="2" max="2" width="12.5703125" customWidth="1"/>
    <col min="3" max="3" width="12.5703125" style="9" bestFit="1" customWidth="1"/>
    <col min="4" max="4" width="12.42578125" customWidth="1"/>
    <col min="7" max="7" width="11.5703125" bestFit="1" customWidth="1"/>
  </cols>
  <sheetData>
    <row r="1" spans="1:4" ht="18.75" x14ac:dyDescent="0.3">
      <c r="A1" s="91" t="s">
        <v>96</v>
      </c>
      <c r="B1" s="91"/>
    </row>
    <row r="2" spans="1:4" x14ac:dyDescent="0.25">
      <c r="C2"/>
    </row>
    <row r="3" spans="1:4" x14ac:dyDescent="0.25">
      <c r="B3" s="3" t="s">
        <v>1</v>
      </c>
      <c r="C3"/>
    </row>
    <row r="4" spans="1:4" x14ac:dyDescent="0.25">
      <c r="A4" s="4" t="s">
        <v>50</v>
      </c>
      <c r="B4" s="14">
        <v>2020</v>
      </c>
      <c r="C4"/>
    </row>
    <row r="5" spans="1:4" x14ac:dyDescent="0.25">
      <c r="A5" s="15" t="s">
        <v>51</v>
      </c>
      <c r="B5" s="9">
        <v>650</v>
      </c>
      <c r="C5"/>
    </row>
    <row r="6" spans="1:4" x14ac:dyDescent="0.25">
      <c r="A6" s="15" t="s">
        <v>58</v>
      </c>
      <c r="B6" s="9"/>
      <c r="C6"/>
    </row>
    <row r="7" spans="1:4" x14ac:dyDescent="0.25">
      <c r="A7" s="15" t="s">
        <v>61</v>
      </c>
      <c r="B7" s="9">
        <v>6452.93</v>
      </c>
      <c r="C7"/>
      <c r="D7" s="1">
        <v>6452.93</v>
      </c>
    </row>
    <row r="8" spans="1:4" ht="17.25" x14ac:dyDescent="0.4">
      <c r="A8" s="15" t="s">
        <v>62</v>
      </c>
      <c r="B8" s="17">
        <v>5200</v>
      </c>
      <c r="C8"/>
      <c r="D8" s="1">
        <v>5200</v>
      </c>
    </row>
    <row r="9" spans="1:4" x14ac:dyDescent="0.25">
      <c r="A9" s="15"/>
      <c r="B9" s="9">
        <f>SUM(B5:B8)</f>
        <v>12302.93</v>
      </c>
      <c r="C9"/>
      <c r="D9" s="1">
        <f>SUM(D7:D8)</f>
        <v>11652.93</v>
      </c>
    </row>
    <row r="10" spans="1:4" x14ac:dyDescent="0.25">
      <c r="A10" s="15"/>
      <c r="B10" s="9"/>
      <c r="C10"/>
      <c r="D10" s="1"/>
    </row>
    <row r="11" spans="1:4" x14ac:dyDescent="0.25">
      <c r="A11" s="19" t="s">
        <v>52</v>
      </c>
      <c r="B11" s="9"/>
      <c r="C11"/>
      <c r="D11" s="1"/>
    </row>
    <row r="12" spans="1:4" x14ac:dyDescent="0.25">
      <c r="A12" s="16" t="s">
        <v>82</v>
      </c>
      <c r="B12" s="9">
        <v>486.8</v>
      </c>
      <c r="C12"/>
      <c r="D12" s="1"/>
    </row>
    <row r="13" spans="1:4" x14ac:dyDescent="0.25">
      <c r="A13" s="16" t="s">
        <v>86</v>
      </c>
      <c r="B13" s="9">
        <v>295</v>
      </c>
      <c r="C13"/>
      <c r="D13" s="1"/>
    </row>
    <row r="14" spans="1:4" x14ac:dyDescent="0.25">
      <c r="A14" s="16" t="s">
        <v>87</v>
      </c>
      <c r="B14" s="9">
        <v>1024.6300000000001</v>
      </c>
      <c r="C14"/>
      <c r="D14" s="1"/>
    </row>
    <row r="15" spans="1:4" x14ac:dyDescent="0.25">
      <c r="A15" s="16" t="s">
        <v>88</v>
      </c>
      <c r="B15" s="9">
        <v>5809.19</v>
      </c>
      <c r="C15"/>
      <c r="D15" s="1">
        <v>5809.19</v>
      </c>
    </row>
    <row r="16" spans="1:4" x14ac:dyDescent="0.25">
      <c r="A16" s="16" t="s">
        <v>102</v>
      </c>
      <c r="B16" s="9">
        <v>5000</v>
      </c>
      <c r="C16"/>
      <c r="D16" s="1">
        <v>5500</v>
      </c>
    </row>
    <row r="17" spans="1:4" x14ac:dyDescent="0.25">
      <c r="A17" s="15" t="s">
        <v>89</v>
      </c>
      <c r="B17" s="9">
        <v>236.89</v>
      </c>
      <c r="C17"/>
      <c r="D17" s="1">
        <f>+B24</f>
        <v>309.93</v>
      </c>
    </row>
    <row r="18" spans="1:4" x14ac:dyDescent="0.25">
      <c r="A18" s="15" t="s">
        <v>90</v>
      </c>
      <c r="B18" s="9">
        <v>121.58</v>
      </c>
      <c r="C18"/>
      <c r="D18" s="1">
        <f>+B25</f>
        <v>124.29</v>
      </c>
    </row>
    <row r="19" spans="1:4" x14ac:dyDescent="0.25">
      <c r="A19" s="15" t="s">
        <v>91</v>
      </c>
      <c r="B19" s="9">
        <v>34.82</v>
      </c>
      <c r="C19"/>
      <c r="D19" s="1">
        <f>SUM(D15:D18)</f>
        <v>11743.41</v>
      </c>
    </row>
    <row r="20" spans="1:4" x14ac:dyDescent="0.25">
      <c r="A20" s="15" t="s">
        <v>92</v>
      </c>
      <c r="B20" s="9">
        <v>51</v>
      </c>
      <c r="C20"/>
      <c r="D20" s="1"/>
    </row>
    <row r="21" spans="1:4" x14ac:dyDescent="0.25">
      <c r="A21" s="15" t="s">
        <v>93</v>
      </c>
      <c r="B21" s="9">
        <v>5500</v>
      </c>
      <c r="C21"/>
      <c r="D21" s="1">
        <f>+D9-D19</f>
        <v>-90.479999999999563</v>
      </c>
    </row>
    <row r="22" spans="1:4" x14ac:dyDescent="0.25">
      <c r="A22" s="20" t="s">
        <v>94</v>
      </c>
      <c r="B22" s="9"/>
      <c r="C22"/>
    </row>
    <row r="23" spans="1:4" x14ac:dyDescent="0.25">
      <c r="A23" s="16" t="s">
        <v>53</v>
      </c>
      <c r="B23" s="9">
        <v>215.86</v>
      </c>
      <c r="C23"/>
    </row>
    <row r="24" spans="1:4" x14ac:dyDescent="0.25">
      <c r="A24" s="16" t="s">
        <v>95</v>
      </c>
      <c r="B24" s="9">
        <v>309.93</v>
      </c>
      <c r="C24"/>
    </row>
    <row r="25" spans="1:4" x14ac:dyDescent="0.25">
      <c r="A25" s="16" t="s">
        <v>101</v>
      </c>
      <c r="B25" s="9">
        <v>124.29</v>
      </c>
      <c r="C25"/>
    </row>
    <row r="26" spans="1:4" ht="17.25" x14ac:dyDescent="0.4">
      <c r="A26" s="16" t="s">
        <v>97</v>
      </c>
      <c r="B26" s="17">
        <v>12</v>
      </c>
      <c r="C26"/>
    </row>
    <row r="27" spans="1:4" x14ac:dyDescent="0.25">
      <c r="A27" s="15" t="s">
        <v>98</v>
      </c>
      <c r="B27" s="21">
        <f>SUM(B12:B26)</f>
        <v>19221.989999999998</v>
      </c>
      <c r="C27" s="5"/>
    </row>
    <row r="28" spans="1:4" ht="17.25" x14ac:dyDescent="0.4">
      <c r="A28" s="15"/>
      <c r="B28" s="22"/>
      <c r="C28"/>
    </row>
    <row r="29" spans="1:4" x14ac:dyDescent="0.25">
      <c r="A29" s="15" t="s">
        <v>54</v>
      </c>
      <c r="B29" s="18">
        <f>+B9-B27</f>
        <v>-6919.0599999999977</v>
      </c>
      <c r="C29"/>
    </row>
    <row r="30" spans="1:4" x14ac:dyDescent="0.25">
      <c r="C30"/>
    </row>
    <row r="31" spans="1:4" ht="18.75" x14ac:dyDescent="0.3">
      <c r="A31" s="75"/>
      <c r="B31" s="75"/>
      <c r="C31"/>
    </row>
    <row r="32" spans="1:4" x14ac:dyDescent="0.25">
      <c r="A32" s="69"/>
      <c r="C32"/>
    </row>
    <row r="33" spans="1:3" x14ac:dyDescent="0.25">
      <c r="A33" s="5"/>
      <c r="C33"/>
    </row>
    <row r="34" spans="1:3" x14ac:dyDescent="0.25">
      <c r="A34" s="5"/>
      <c r="C34"/>
    </row>
    <row r="35" spans="1:3" x14ac:dyDescent="0.25">
      <c r="A35" s="5"/>
      <c r="C35"/>
    </row>
    <row r="36" spans="1:3" x14ac:dyDescent="0.25">
      <c r="A36" s="5"/>
      <c r="C36"/>
    </row>
    <row r="37" spans="1:3" x14ac:dyDescent="0.25">
      <c r="A37" s="5"/>
      <c r="C37"/>
    </row>
    <row r="38" spans="1:3" x14ac:dyDescent="0.25">
      <c r="A38" s="5"/>
      <c r="C38"/>
    </row>
    <row r="39" spans="1:3" x14ac:dyDescent="0.25">
      <c r="A39" s="2"/>
      <c r="C39"/>
    </row>
    <row r="40" spans="1:3" x14ac:dyDescent="0.25">
      <c r="A40" s="5"/>
      <c r="B40" s="9"/>
      <c r="C40"/>
    </row>
    <row r="41" spans="1:3" x14ac:dyDescent="0.25">
      <c r="A41" s="5"/>
      <c r="B41" s="9"/>
      <c r="C41"/>
    </row>
    <row r="42" spans="1:3" x14ac:dyDescent="0.25">
      <c r="A42" s="5"/>
      <c r="B42" s="9"/>
      <c r="C42"/>
    </row>
    <row r="43" spans="1:3" x14ac:dyDescent="0.25">
      <c r="A43" s="5"/>
      <c r="B43" s="9"/>
      <c r="C43"/>
    </row>
    <row r="44" spans="1:3" x14ac:dyDescent="0.25">
      <c r="A44" s="5"/>
      <c r="B44" s="9"/>
      <c r="C44"/>
    </row>
    <row r="45" spans="1:3" x14ac:dyDescent="0.25">
      <c r="A45" s="5"/>
    </row>
    <row r="46" spans="1:3" ht="18.75" x14ac:dyDescent="0.3">
      <c r="A46" s="5"/>
      <c r="C46" s="75"/>
    </row>
    <row r="47" spans="1:3" x14ac:dyDescent="0.25">
      <c r="A47" s="2"/>
    </row>
    <row r="48" spans="1:3" x14ac:dyDescent="0.25">
      <c r="A48" s="5"/>
    </row>
    <row r="49" spans="1:7" x14ac:dyDescent="0.25">
      <c r="A49" s="5"/>
      <c r="G49" s="12"/>
    </row>
    <row r="50" spans="1:7" x14ac:dyDescent="0.25">
      <c r="A50" s="5"/>
    </row>
    <row r="51" spans="1:7" x14ac:dyDescent="0.25">
      <c r="A51" s="5"/>
      <c r="G51" s="12"/>
    </row>
    <row r="52" spans="1:7" x14ac:dyDescent="0.25">
      <c r="A52" s="5"/>
    </row>
    <row r="53" spans="1:7" x14ac:dyDescent="0.25">
      <c r="A53" s="5"/>
    </row>
    <row r="54" spans="1:7" ht="17.25" x14ac:dyDescent="0.4">
      <c r="A54" s="5"/>
      <c r="C54" s="17"/>
    </row>
    <row r="55" spans="1:7" ht="17.25" x14ac:dyDescent="0.4">
      <c r="A55" s="5"/>
      <c r="C55" s="17"/>
    </row>
    <row r="56" spans="1:7" ht="17.25" x14ac:dyDescent="0.4">
      <c r="A56" s="5"/>
      <c r="C56" s="17"/>
    </row>
    <row r="57" spans="1:7" ht="17.25" x14ac:dyDescent="0.4">
      <c r="A57" s="5"/>
      <c r="C57" s="17"/>
    </row>
    <row r="58" spans="1:7" ht="17.25" x14ac:dyDescent="0.4">
      <c r="A58" s="5"/>
      <c r="C58" s="17"/>
    </row>
    <row r="59" spans="1:7" ht="17.25" x14ac:dyDescent="0.4">
      <c r="A59" s="5"/>
      <c r="C59" s="17"/>
    </row>
    <row r="60" spans="1:7" ht="17.25" x14ac:dyDescent="0.4">
      <c r="A60" s="5"/>
      <c r="C60" s="17"/>
    </row>
    <row r="61" spans="1:7" ht="17.25" x14ac:dyDescent="0.4">
      <c r="A61" s="5"/>
      <c r="C61" s="22"/>
    </row>
    <row r="62" spans="1:7" x14ac:dyDescent="0.25">
      <c r="A62" s="68"/>
    </row>
    <row r="64" spans="1:7" x14ac:dyDescent="0.25">
      <c r="A64" s="5"/>
    </row>
    <row r="76" spans="3:3" x14ac:dyDescent="0.25">
      <c r="C76" s="21"/>
    </row>
    <row r="77" spans="3:3" ht="17.25" x14ac:dyDescent="0.4">
      <c r="C77" s="22"/>
    </row>
    <row r="79" spans="3:3" ht="17.25" x14ac:dyDescent="0.4">
      <c r="C79" s="22"/>
    </row>
  </sheetData>
  <mergeCells count="1">
    <mergeCell ref="A1:B1"/>
  </mergeCells>
  <pageMargins left="0.7" right="0.7" top="0.75" bottom="0.75" header="0.3" footer="0.3"/>
  <pageSetup fitToHeight="0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John Jenson</cp:lastModifiedBy>
  <cp:lastPrinted>2020-07-21T19:05:02Z</cp:lastPrinted>
  <dcterms:created xsi:type="dcterms:W3CDTF">2017-07-30T11:32:13Z</dcterms:created>
  <dcterms:modified xsi:type="dcterms:W3CDTF">2020-08-02T00:05:11Z</dcterms:modified>
</cp:coreProperties>
</file>