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ev-EOB\Lions 2020\"/>
    </mc:Choice>
  </mc:AlternateContent>
  <bookViews>
    <workbookView xWindow="0" yWindow="0" windowWidth="20490" windowHeight="7155" tabRatio="603"/>
  </bookViews>
  <sheets>
    <sheet name="Sheet1" sheetId="1" r:id="rId1"/>
    <sheet name="Sheet2" sheetId="2" r:id="rId2"/>
  </sheets>
  <externalReferences>
    <externalReference r:id="rId3"/>
  </externalReferences>
  <definedNames>
    <definedName name="_xlnm.Print_Area" localSheetId="0">Sheet1!$A$1:$K$82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" i="1" l="1"/>
  <c r="K80" i="1" s="1"/>
  <c r="K24" i="1"/>
  <c r="J103" i="2" l="1"/>
  <c r="J86" i="2"/>
  <c r="J87" i="2" s="1"/>
  <c r="J24" i="2"/>
  <c r="J105" i="2" l="1"/>
  <c r="J24" i="1"/>
  <c r="J79" i="1"/>
  <c r="I79" i="1"/>
  <c r="J80" i="1" l="1"/>
  <c r="J69" i="2" l="1"/>
  <c r="I24" i="1"/>
  <c r="J70" i="2" l="1"/>
  <c r="I80" i="1"/>
  <c r="H79" i="1" l="1"/>
  <c r="H24" i="1"/>
  <c r="H80" i="1" l="1"/>
  <c r="D6" i="1" l="1"/>
  <c r="D7" i="1"/>
  <c r="F7" i="1"/>
  <c r="F24" i="1" s="1"/>
  <c r="C22" i="1"/>
  <c r="C24" i="1" s="1"/>
  <c r="E22" i="1"/>
  <c r="E24" i="1" s="1"/>
  <c r="D29" i="1"/>
  <c r="D79" i="1" s="1"/>
  <c r="F29" i="1"/>
  <c r="F79" i="1" s="1"/>
  <c r="E54" i="1"/>
  <c r="E79" i="1" s="1"/>
  <c r="C79" i="1"/>
  <c r="F80" i="1" l="1"/>
  <c r="D24" i="1"/>
  <c r="H24" i="2"/>
  <c r="I24" i="2" l="1"/>
  <c r="G22" i="1" s="1"/>
  <c r="G24" i="1" s="1"/>
  <c r="I69" i="2" l="1"/>
  <c r="G40" i="1" l="1"/>
  <c r="I70" i="2"/>
  <c r="G79" i="1" l="1"/>
  <c r="H69" i="2"/>
  <c r="H70" i="2" s="1"/>
  <c r="G69" i="2"/>
  <c r="F69" i="2"/>
  <c r="E69" i="2"/>
  <c r="C69" i="2"/>
  <c r="D47" i="2"/>
  <c r="D69" i="2" s="1"/>
  <c r="G24" i="2"/>
  <c r="F24" i="2"/>
  <c r="E24" i="2"/>
  <c r="D21" i="2"/>
  <c r="D24" i="2" s="1"/>
  <c r="C24" i="2"/>
  <c r="G80" i="1" l="1"/>
  <c r="C70" i="2"/>
  <c r="F70" i="2"/>
  <c r="E70" i="2"/>
  <c r="G70" i="2"/>
  <c r="D70" i="2"/>
</calcChain>
</file>

<file path=xl/sharedStrings.xml><?xml version="1.0" encoding="utf-8"?>
<sst xmlns="http://schemas.openxmlformats.org/spreadsheetml/2006/main" count="203" uniqueCount="174">
  <si>
    <t>Administrative Fund</t>
  </si>
  <si>
    <t>Actual</t>
  </si>
  <si>
    <t>Budget</t>
  </si>
  <si>
    <t>Income (Dues  &amp; Bonding)</t>
  </si>
  <si>
    <t>Final</t>
  </si>
  <si>
    <t>District</t>
  </si>
  <si>
    <t>State</t>
  </si>
  <si>
    <t>Bonding</t>
  </si>
  <si>
    <t>District Operations</t>
  </si>
  <si>
    <t>Pin Sales</t>
  </si>
  <si>
    <t>Tail Twister</t>
  </si>
  <si>
    <t>GLT (Officer training)</t>
  </si>
  <si>
    <t>Fish Fry Income</t>
  </si>
  <si>
    <t>Conventions</t>
  </si>
  <si>
    <t>District total income</t>
  </si>
  <si>
    <t>District Expenses</t>
  </si>
  <si>
    <t>State Dues / Bonding</t>
  </si>
  <si>
    <t>Committees</t>
  </si>
  <si>
    <t>Peace Poster</t>
  </si>
  <si>
    <t>Pins</t>
  </si>
  <si>
    <t>Committee Misc</t>
  </si>
  <si>
    <t>WLf Directors</t>
  </si>
  <si>
    <t>EyeBank Director</t>
  </si>
  <si>
    <t>Global Teams</t>
  </si>
  <si>
    <t>GLT - Mileage</t>
  </si>
  <si>
    <t>GLT - Other</t>
  </si>
  <si>
    <t>GLT ( LCI Training  / Travel)</t>
  </si>
  <si>
    <t>Regional Meeting Costs</t>
  </si>
  <si>
    <t>GMT - Extension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</si>
  <si>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</si>
  <si>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</si>
  <si>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</si>
  <si>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</si>
  <si>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</si>
  <si>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</si>
  <si>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</si>
  <si>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</si>
  <si>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</si>
  <si>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</si>
  <si>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 xml:space="preserve">Admin - Postage </t>
  </si>
  <si>
    <t>Admin - Printing/supplies</t>
  </si>
  <si>
    <t>Zone Chairs</t>
  </si>
  <si>
    <t>Operations</t>
  </si>
  <si>
    <t>`</t>
  </si>
  <si>
    <t>Cabinet Meetings</t>
  </si>
  <si>
    <t>Information Technology</t>
  </si>
  <si>
    <t>Misc</t>
  </si>
  <si>
    <t>Bank Charge Checks</t>
  </si>
  <si>
    <t>Total Expenses</t>
  </si>
  <si>
    <t>2017-2018</t>
  </si>
  <si>
    <t>Centenial Bus</t>
  </si>
  <si>
    <t>Handbooks</t>
  </si>
  <si>
    <t>Centennial bus</t>
  </si>
  <si>
    <t>Handbook</t>
  </si>
  <si>
    <t>GMT - Awards &amp; Recognition</t>
  </si>
  <si>
    <t>GMT - Mileage</t>
  </si>
  <si>
    <t>GMT- Retention</t>
  </si>
  <si>
    <t>Income</t>
  </si>
  <si>
    <t>Ads</t>
  </si>
  <si>
    <t>Meals</t>
  </si>
  <si>
    <t>District Gov fees</t>
  </si>
  <si>
    <t>Convention -no meal</t>
  </si>
  <si>
    <t>Lady Lions DC soda</t>
  </si>
  <si>
    <t>Raffles</t>
  </si>
  <si>
    <t>Raffle-Donation</t>
  </si>
  <si>
    <t>Pull Tabs</t>
  </si>
  <si>
    <t>Silent Auction</t>
  </si>
  <si>
    <t>Expenses</t>
  </si>
  <si>
    <t>All locations</t>
  </si>
  <si>
    <t>Convention Saturday Evening</t>
  </si>
  <si>
    <t>Convention Lunch Fee</t>
  </si>
  <si>
    <t>Coffee Break</t>
  </si>
  <si>
    <t>Convention Friday evening</t>
  </si>
  <si>
    <t xml:space="preserve">International Speaker </t>
  </si>
  <si>
    <t>Key note speaker</t>
  </si>
  <si>
    <t xml:space="preserve">Tables </t>
  </si>
  <si>
    <t>Concierge Lounge</t>
  </si>
  <si>
    <t>Travel expenses</t>
  </si>
  <si>
    <t>Food -no Cabinet/CEP meetings</t>
  </si>
  <si>
    <t>Passport Expenses</t>
  </si>
  <si>
    <t>Flowers</t>
  </si>
  <si>
    <t>Gift to L.C.I.F (name of guest ID)</t>
  </si>
  <si>
    <t>Hospitality Night Expenses</t>
  </si>
  <si>
    <t>ID/PID Meals</t>
  </si>
  <si>
    <t>Leo Expenses</t>
  </si>
  <si>
    <t>Lioness Reimbursements</t>
  </si>
  <si>
    <t>Necrology</t>
  </si>
  <si>
    <t xml:space="preserve">Printing </t>
  </si>
  <si>
    <t>Raffle Licenses 2@$25</t>
  </si>
  <si>
    <t>Raffle Tickets</t>
  </si>
  <si>
    <t>Raffle Prizes</t>
  </si>
  <si>
    <t>Refunds</t>
  </si>
  <si>
    <t>Speaker Flag</t>
  </si>
  <si>
    <t>Web Site</t>
  </si>
  <si>
    <t>Credit Card expense</t>
  </si>
  <si>
    <t>Badge Expenses</t>
  </si>
  <si>
    <t>Website Cost</t>
  </si>
  <si>
    <t>Web Site Misc.</t>
  </si>
  <si>
    <t xml:space="preserve">Net Income </t>
  </si>
  <si>
    <t>Zone Chair Training Meals</t>
  </si>
  <si>
    <t>*</t>
  </si>
  <si>
    <t>GMT - Other</t>
  </si>
  <si>
    <t>Convention Sponsorship</t>
  </si>
  <si>
    <t>Tables -Booths</t>
  </si>
  <si>
    <t>Credit Card Registration Fee</t>
  </si>
  <si>
    <t>District Convention Income</t>
  </si>
  <si>
    <t>Convention Expenses</t>
  </si>
  <si>
    <t>Con Registrations - Credit cards</t>
  </si>
  <si>
    <t>Con Registrations</t>
  </si>
  <si>
    <t>Saturday 50/50</t>
  </si>
  <si>
    <t xml:space="preserve">Pie in Face </t>
  </si>
  <si>
    <t>Eye Glass Income</t>
  </si>
  <si>
    <t>Honor Night Gifts</t>
  </si>
  <si>
    <t>Convention Dinner</t>
  </si>
  <si>
    <t>Convention Lunch</t>
  </si>
  <si>
    <t>Convention Breakfast</t>
  </si>
  <si>
    <t>Convention - Bud Light</t>
  </si>
  <si>
    <t>Convention - Rooms No show</t>
  </si>
  <si>
    <t>Convention - Comp Room</t>
  </si>
  <si>
    <t>Convention - Rooms</t>
  </si>
  <si>
    <t xml:space="preserve">Convention Other </t>
  </si>
  <si>
    <t>Convention -- Audio Visual</t>
  </si>
  <si>
    <t>WLF Donation - Pie in Face</t>
  </si>
  <si>
    <t>PO Box</t>
  </si>
  <si>
    <t>2018-2019</t>
  </si>
  <si>
    <t>State Convention  Income</t>
  </si>
  <si>
    <t>State Convention Expenses</t>
  </si>
  <si>
    <t>District 27-D1 Convention - 2019</t>
  </si>
  <si>
    <t>State Convention 2019</t>
  </si>
  <si>
    <t>Registration</t>
  </si>
  <si>
    <t xml:space="preserve">State  Convention Expenses </t>
  </si>
  <si>
    <t>Total Income</t>
  </si>
  <si>
    <t>Tables</t>
  </si>
  <si>
    <t xml:space="preserve">Jodi B IND </t>
  </si>
  <si>
    <t xml:space="preserve">Budget </t>
  </si>
  <si>
    <t>2019-2020</t>
  </si>
  <si>
    <t>GMT (Regional Training)</t>
  </si>
  <si>
    <t>GMT GLT GST Income</t>
  </si>
  <si>
    <t>WLLI</t>
  </si>
  <si>
    <t>District Governor Gifts/pins</t>
  </si>
  <si>
    <t>Printing &amp; Supplies GLT /GMT/GST</t>
  </si>
  <si>
    <t>GST Mileage</t>
  </si>
  <si>
    <t>GST - Other</t>
  </si>
  <si>
    <t>State Centenial Expense</t>
  </si>
  <si>
    <t>Spouse Inter Convention</t>
  </si>
  <si>
    <t>Officer Training</t>
  </si>
  <si>
    <t>District Challenges</t>
  </si>
  <si>
    <t>Golf Outing - Hole Sponsor</t>
  </si>
  <si>
    <t>State Golf Outing</t>
  </si>
  <si>
    <t>State Raffles</t>
  </si>
  <si>
    <t>State Convention A License</t>
  </si>
  <si>
    <t>State Golf 50-50</t>
  </si>
  <si>
    <t>State Golf Raffle</t>
  </si>
  <si>
    <t>State Raffle 50-50</t>
  </si>
  <si>
    <t>State Raffle B License</t>
  </si>
  <si>
    <t xml:space="preserve">State Child Care </t>
  </si>
  <si>
    <t>State Badge</t>
  </si>
  <si>
    <t>State General Session</t>
  </si>
  <si>
    <t>State Refunds</t>
  </si>
  <si>
    <t xml:space="preserve">State Golf </t>
  </si>
  <si>
    <t>State Misc</t>
  </si>
  <si>
    <t>State Printing</t>
  </si>
  <si>
    <t>State Web Site</t>
  </si>
  <si>
    <t>State GST Service Project</t>
  </si>
  <si>
    <t>State Raffle</t>
  </si>
  <si>
    <t>Total State Convention Expenses</t>
  </si>
  <si>
    <t>State Payment WLF</t>
  </si>
  <si>
    <t>State Raffle TV</t>
  </si>
  <si>
    <t>State Photo Booth</t>
  </si>
  <si>
    <t>State Convention Net Income</t>
  </si>
  <si>
    <t>Awards</t>
  </si>
  <si>
    <t>State Pins</t>
  </si>
  <si>
    <t>Child Cancer Initiative</t>
  </si>
  <si>
    <t xml:space="preserve">Misc.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</si>
</sst>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 val="doubleAccounting"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0" fillId="0" borderId="0" xfId="0" applyFont="1"/>
    <xf numFmtId="44" fontId="12" fillId="0" borderId="0" xfId="1" applyFont="1"/>
    <xf numFmtId="44" fontId="3" fillId="0" borderId="0" xfId="1" applyFont="1"/>
    <xf numFmtId="44" fontId="13" fillId="0" borderId="0" xfId="1" applyFont="1"/>
    <xf numFmtId="44" fontId="14" fillId="0" borderId="0" xfId="1" applyFont="1" applyFill="1"/>
    <xf numFmtId="44" fontId="0" fillId="0" borderId="0" xfId="0" applyNumberFormat="1"/>
    <xf numFmtId="0" fontId="16" fillId="0" borderId="0" xfId="0" applyFont="1"/>
    <xf numFmtId="0" fontId="5" fillId="0" borderId="0" xfId="0" applyFont="1" applyAlignment="1"/>
    <xf numFmtId="0" fontId="7" fillId="0" borderId="0" xfId="1" applyNumberFormat="1" applyFont="1" applyAlignment="1">
      <alignment horizontal="center"/>
    </xf>
    <xf numFmtId="7" fontId="3" fillId="0" borderId="0" xfId="1" applyNumberFormat="1" applyFont="1"/>
    <xf numFmtId="7" fontId="3" fillId="0" borderId="0" xfId="1" applyNumberFormat="1" applyFont="1" applyAlignment="1">
      <alignment horizontal="center"/>
    </xf>
    <xf numFmtId="44" fontId="9" fillId="0" borderId="0" xfId="1" applyFont="1"/>
    <xf numFmtId="44" fontId="3" fillId="0" borderId="0" xfId="0" applyNumberFormat="1" applyFont="1"/>
    <xf numFmtId="7" fontId="7" fillId="0" borderId="0" xfId="1" applyNumberFormat="1" applyFont="1" applyAlignment="1">
      <alignment horizontal="center"/>
    </xf>
    <xf numFmtId="7" fontId="3" fillId="0" borderId="0" xfId="1" applyNumberFormat="1" applyFont="1" applyAlignment="1">
      <alignment horizontal="left"/>
    </xf>
    <xf numFmtId="44" fontId="7" fillId="0" borderId="0" xfId="1" applyFont="1"/>
    <xf numFmtId="44" fontId="20" fillId="0" borderId="0" xfId="1" applyFont="1"/>
    <xf numFmtId="44" fontId="11" fillId="0" borderId="0" xfId="1" applyFont="1"/>
    <xf numFmtId="7" fontId="7" fillId="0" borderId="0" xfId="1" applyNumberFormat="1" applyFont="1" applyAlignment="1">
      <alignment horizontal="center"/>
    </xf>
    <xf numFmtId="44" fontId="17" fillId="2" borderId="0" xfId="1" applyFont="1" applyFill="1"/>
    <xf numFmtId="44" fontId="16" fillId="2" borderId="0" xfId="1" applyFont="1" applyFill="1"/>
    <xf numFmtId="44" fontId="18" fillId="2" borderId="0" xfId="0" applyNumberFormat="1" applyFont="1" applyFill="1"/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4" fontId="16" fillId="0" borderId="0" xfId="1" applyFont="1"/>
    <xf numFmtId="44" fontId="16" fillId="0" borderId="0" xfId="1" applyFont="1" applyFill="1"/>
    <xf numFmtId="0" fontId="16" fillId="0" borderId="0" xfId="0" applyFont="1" applyFill="1"/>
    <xf numFmtId="44" fontId="16" fillId="0" borderId="1" xfId="1" applyFont="1" applyFill="1" applyBorder="1"/>
    <xf numFmtId="165" fontId="16" fillId="0" borderId="0" xfId="0" applyNumberFormat="1" applyFont="1" applyFill="1"/>
    <xf numFmtId="44" fontId="17" fillId="0" borderId="0" xfId="1" applyFont="1" applyFill="1"/>
    <xf numFmtId="44" fontId="16" fillId="0" borderId="0" xfId="0" applyNumberFormat="1" applyFont="1"/>
    <xf numFmtId="44" fontId="22" fillId="0" borderId="0" xfId="0" applyNumberFormat="1" applyFont="1"/>
    <xf numFmtId="44" fontId="23" fillId="0" borderId="0" xfId="1" applyFont="1" applyFill="1"/>
    <xf numFmtId="8" fontId="18" fillId="2" borderId="0" xfId="0" applyNumberFormat="1" applyFont="1" applyFill="1"/>
    <xf numFmtId="44" fontId="19" fillId="0" borderId="0" xfId="1" applyFont="1"/>
    <xf numFmtId="44" fontId="13" fillId="2" borderId="0" xfId="1" applyFont="1" applyFill="1" applyAlignment="1">
      <alignment horizontal="center"/>
    </xf>
    <xf numFmtId="44" fontId="15" fillId="2" borderId="0" xfId="1" applyFont="1" applyFill="1" applyAlignment="1">
      <alignment horizontal="center"/>
    </xf>
    <xf numFmtId="44" fontId="13" fillId="2" borderId="0" xfId="1" applyFont="1" applyFill="1"/>
    <xf numFmtId="44" fontId="19" fillId="2" borderId="0" xfId="1" applyFont="1" applyFill="1"/>
    <xf numFmtId="0" fontId="16" fillId="2" borderId="0" xfId="0" applyFont="1" applyFill="1"/>
    <xf numFmtId="44" fontId="16" fillId="2" borderId="0" xfId="0" applyNumberFormat="1" applyFont="1" applyFill="1"/>
    <xf numFmtId="0" fontId="0" fillId="2" borderId="0" xfId="0" applyFill="1"/>
    <xf numFmtId="44" fontId="14" fillId="2" borderId="0" xfId="1" applyFont="1" applyFill="1"/>
    <xf numFmtId="0" fontId="0" fillId="2" borderId="2" xfId="0" applyFill="1" applyBorder="1"/>
    <xf numFmtId="0" fontId="0" fillId="0" borderId="2" xfId="0" applyBorder="1"/>
    <xf numFmtId="44" fontId="0" fillId="2" borderId="2" xfId="1" applyFont="1" applyFill="1" applyBorder="1"/>
    <xf numFmtId="44" fontId="3" fillId="2" borderId="2" xfId="1" applyFont="1" applyFill="1" applyBorder="1" applyAlignment="1">
      <alignment horizontal="center"/>
    </xf>
    <xf numFmtId="44" fontId="9" fillId="2" borderId="2" xfId="1" applyFont="1" applyFill="1" applyBorder="1" applyAlignment="1">
      <alignment horizontal="center"/>
    </xf>
    <xf numFmtId="44" fontId="17" fillId="2" borderId="2" xfId="1" applyFont="1" applyFill="1" applyBorder="1"/>
    <xf numFmtId="44" fontId="21" fillId="2" borderId="2" xfId="1" applyFont="1" applyFill="1" applyBorder="1"/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4" fontId="2" fillId="2" borderId="2" xfId="1" applyFont="1" applyFill="1" applyBorder="1"/>
    <xf numFmtId="44" fontId="16" fillId="2" borderId="2" xfId="1" applyFont="1" applyFill="1" applyBorder="1"/>
    <xf numFmtId="44" fontId="1" fillId="2" borderId="2" xfId="1" applyFont="1" applyFill="1" applyBorder="1"/>
    <xf numFmtId="44" fontId="18" fillId="2" borderId="2" xfId="0" applyNumberFormat="1" applyFont="1" applyFill="1" applyBorder="1"/>
    <xf numFmtId="44" fontId="14" fillId="2" borderId="2" xfId="1" applyFont="1" applyFill="1" applyBorder="1"/>
    <xf numFmtId="44" fontId="14" fillId="0" borderId="2" xfId="1" applyFont="1" applyFill="1" applyBorder="1"/>
    <xf numFmtId="0" fontId="14" fillId="2" borderId="2" xfId="0" applyFont="1" applyFill="1" applyBorder="1"/>
    <xf numFmtId="0" fontId="14" fillId="0" borderId="2" xfId="0" applyFont="1" applyFill="1" applyBorder="1"/>
    <xf numFmtId="164" fontId="16" fillId="2" borderId="0" xfId="0" applyNumberFormat="1" applyFont="1" applyFill="1"/>
    <xf numFmtId="164" fontId="19" fillId="2" borderId="0" xfId="0" applyNumberFormat="1" applyFont="1" applyFill="1"/>
    <xf numFmtId="164" fontId="13" fillId="2" borderId="0" xfId="0" applyNumberFormat="1" applyFont="1" applyFill="1"/>
    <xf numFmtId="44" fontId="6" fillId="2" borderId="2" xfId="1" applyFont="1" applyFill="1" applyBorder="1" applyAlignment="1">
      <alignment horizontal="center"/>
    </xf>
    <xf numFmtId="44" fontId="8" fillId="2" borderId="2" xfId="1" applyFont="1" applyFill="1" applyBorder="1" applyAlignment="1">
      <alignment horizontal="center"/>
    </xf>
    <xf numFmtId="44" fontId="3" fillId="2" borderId="2" xfId="1" applyFont="1" applyFill="1" applyBorder="1"/>
    <xf numFmtId="0" fontId="7" fillId="0" borderId="0" xfId="0" applyFont="1"/>
    <xf numFmtId="0" fontId="3" fillId="0" borderId="0" xfId="0" applyFont="1" applyAlignment="1">
      <alignment horizontal="center"/>
    </xf>
    <xf numFmtId="44" fontId="3" fillId="0" borderId="2" xfId="1" applyFont="1" applyBorder="1" applyAlignment="1">
      <alignment horizontal="center"/>
    </xf>
    <xf numFmtId="44" fontId="0" fillId="0" borderId="2" xfId="1" applyFont="1" applyBorder="1"/>
    <xf numFmtId="44" fontId="18" fillId="2" borderId="2" xfId="1" applyFont="1" applyFill="1" applyBorder="1"/>
    <xf numFmtId="44" fontId="0" fillId="0" borderId="4" xfId="1" applyFont="1" applyBorder="1"/>
    <xf numFmtId="44" fontId="0" fillId="0" borderId="3" xfId="1" applyFont="1" applyBorder="1"/>
    <xf numFmtId="44" fontId="3" fillId="2" borderId="5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4" fontId="6" fillId="2" borderId="5" xfId="1" applyFont="1" applyFill="1" applyBorder="1" applyAlignment="1">
      <alignment horizontal="center"/>
    </xf>
    <xf numFmtId="44" fontId="3" fillId="0" borderId="5" xfId="1" applyFont="1" applyBorder="1" applyAlignment="1">
      <alignment horizontal="center"/>
    </xf>
    <xf numFmtId="15" fontId="5" fillId="0" borderId="4" xfId="0" applyNumberFormat="1" applyFont="1" applyBorder="1" applyAlignment="1">
      <alignment horizontal="center"/>
    </xf>
    <xf numFmtId="15" fontId="5" fillId="0" borderId="6" xfId="0" applyNumberFormat="1" applyFont="1" applyBorder="1" applyAlignment="1">
      <alignment horizontal="center"/>
    </xf>
    <xf numFmtId="15" fontId="5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courts.gov\CCAP\Users\Owner\Downloads\2017-18%20Lions\Bank%20Statements\Users\Owner\Downloads\2016-17%20Lions\Admin%20Account%20june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57">
          <cell r="F57">
            <v>691.19999999999891</v>
          </cell>
          <cell r="H57">
            <v>-58.5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abSelected="1" topLeftCell="A56" zoomScaleNormal="100" workbookViewId="0">
      <selection activeCell="K60" sqref="K60"/>
    </sheetView>
  </sheetViews>
  <sheetFormatPr defaultRowHeight="15" x14ac:dyDescent="0.25"/>
  <cols>
    <col min="1" max="1" width="27.42578125" customWidth="1"/>
    <col min="2" max="2" width="32.140625" customWidth="1"/>
    <col min="3" max="3" width="0.28515625" style="50" customWidth="1"/>
    <col min="4" max="4" width="0.140625" customWidth="1"/>
    <col min="5" max="5" width="0.5703125" style="50" hidden="1" customWidth="1"/>
    <col min="6" max="6" width="0.5703125" style="15" customWidth="1"/>
    <col min="7" max="7" width="13.140625" style="52" customWidth="1"/>
    <col min="8" max="8" width="15" style="52" customWidth="1"/>
    <col min="9" max="9" width="13.28515625" style="53" customWidth="1"/>
    <col min="10" max="10" width="12.28515625" style="54" bestFit="1" customWidth="1"/>
    <col min="11" max="11" width="11.5703125" style="2" bestFit="1" customWidth="1"/>
    <col min="12" max="12" width="11.5703125" bestFit="1" customWidth="1"/>
    <col min="13" max="14" width="10.5703125" bestFit="1" customWidth="1"/>
  </cols>
  <sheetData>
    <row r="1" spans="1:11" ht="21" customHeight="1" x14ac:dyDescent="0.3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8.75" customHeight="1" x14ac:dyDescent="0.3">
      <c r="A2" s="86">
        <v>43749</v>
      </c>
      <c r="B2" s="87"/>
      <c r="C2" s="87"/>
      <c r="D2" s="87"/>
      <c r="E2" s="87"/>
      <c r="F2" s="87"/>
      <c r="G2" s="87"/>
      <c r="H2" s="87"/>
      <c r="I2" s="87"/>
      <c r="J2" s="87"/>
      <c r="K2" s="88"/>
    </row>
    <row r="3" spans="1:11" x14ac:dyDescent="0.25">
      <c r="A3" s="3"/>
      <c r="B3" s="3"/>
      <c r="C3" s="44"/>
      <c r="D3" s="31"/>
      <c r="E3" s="44"/>
      <c r="F3" s="31"/>
      <c r="G3" s="82" t="s">
        <v>1</v>
      </c>
      <c r="H3" s="83" t="s">
        <v>2</v>
      </c>
      <c r="I3" s="82" t="s">
        <v>1</v>
      </c>
      <c r="J3" s="84" t="s">
        <v>2</v>
      </c>
      <c r="K3" s="85" t="s">
        <v>1</v>
      </c>
    </row>
    <row r="4" spans="1:11" ht="17.25" x14ac:dyDescent="0.4">
      <c r="A4" s="3"/>
      <c r="B4" s="3"/>
      <c r="C4" s="45"/>
      <c r="D4" s="32"/>
      <c r="E4" s="45"/>
      <c r="F4" s="32"/>
      <c r="G4" s="56" t="s">
        <v>49</v>
      </c>
      <c r="H4" s="60" t="s">
        <v>124</v>
      </c>
      <c r="I4" s="56" t="s">
        <v>124</v>
      </c>
      <c r="J4" s="73" t="s">
        <v>135</v>
      </c>
      <c r="K4" s="77" t="s">
        <v>135</v>
      </c>
    </row>
    <row r="5" spans="1:11" x14ac:dyDescent="0.25">
      <c r="A5" s="3" t="s">
        <v>3</v>
      </c>
      <c r="B5" s="6"/>
      <c r="C5" s="44"/>
      <c r="D5" s="15"/>
      <c r="E5" s="44"/>
      <c r="G5" s="55" t="s">
        <v>4</v>
      </c>
      <c r="H5" s="54"/>
      <c r="I5" s="55" t="s">
        <v>4</v>
      </c>
      <c r="K5" s="78"/>
    </row>
    <row r="6" spans="1:11" x14ac:dyDescent="0.25">
      <c r="A6" s="6"/>
      <c r="B6" s="6" t="s">
        <v>5</v>
      </c>
      <c r="C6" s="29">
        <v>13475.8</v>
      </c>
      <c r="D6" s="33">
        <f>+((1978*3.25)+(322*1.63))*2</f>
        <v>13906.72</v>
      </c>
      <c r="E6" s="29">
        <v>13591.79</v>
      </c>
      <c r="F6" s="33">
        <v>13591</v>
      </c>
      <c r="G6" s="54">
        <v>13710.06</v>
      </c>
      <c r="H6" s="54">
        <v>13710.06</v>
      </c>
      <c r="I6" s="54">
        <v>13557.27</v>
      </c>
      <c r="J6" s="54">
        <v>6625</v>
      </c>
      <c r="K6" s="78"/>
    </row>
    <row r="7" spans="1:11" x14ac:dyDescent="0.25">
      <c r="A7" s="6"/>
      <c r="B7" s="6" t="s">
        <v>6</v>
      </c>
      <c r="C7" s="29">
        <v>21816.47</v>
      </c>
      <c r="D7" s="33">
        <f>(11834.82-606.68)*2</f>
        <v>22456.28</v>
      </c>
      <c r="E7" s="29">
        <v>22202.07</v>
      </c>
      <c r="F7" s="33">
        <f>(11834.82-606.68)*2</f>
        <v>22456.28</v>
      </c>
      <c r="G7" s="54">
        <v>22147.07</v>
      </c>
      <c r="H7" s="54">
        <v>22147.07</v>
      </c>
      <c r="I7" s="54">
        <v>21900.28</v>
      </c>
      <c r="J7" s="54">
        <v>21650</v>
      </c>
      <c r="K7" s="78">
        <v>10640.42</v>
      </c>
    </row>
    <row r="8" spans="1:11" x14ac:dyDescent="0.25">
      <c r="A8" s="6"/>
      <c r="B8" s="6" t="s">
        <v>7</v>
      </c>
      <c r="C8" s="29">
        <v>645.24</v>
      </c>
      <c r="D8" s="33">
        <v>606.67999999999995</v>
      </c>
      <c r="E8" s="29">
        <v>606.67999999999995</v>
      </c>
      <c r="F8" s="33">
        <v>700</v>
      </c>
      <c r="G8" s="54">
        <v>606.67999999999995</v>
      </c>
      <c r="H8" s="54">
        <v>606.67999999999995</v>
      </c>
      <c r="I8" s="54">
        <v>606.67999999999995</v>
      </c>
      <c r="J8" s="54">
        <v>606.67999999999995</v>
      </c>
      <c r="K8" s="78">
        <v>621.76</v>
      </c>
    </row>
    <row r="9" spans="1:11" ht="15.75" x14ac:dyDescent="0.25">
      <c r="A9" s="7" t="s">
        <v>8</v>
      </c>
      <c r="B9" s="6"/>
      <c r="C9" s="29"/>
      <c r="D9" s="33"/>
      <c r="E9" s="29"/>
      <c r="G9" s="54"/>
      <c r="H9" s="54"/>
      <c r="I9" s="54"/>
      <c r="K9" s="78"/>
    </row>
    <row r="10" spans="1:11" x14ac:dyDescent="0.25">
      <c r="A10" s="6"/>
      <c r="B10" s="6" t="s">
        <v>9</v>
      </c>
      <c r="C10" s="29">
        <v>196.75</v>
      </c>
      <c r="D10" s="29">
        <v>100</v>
      </c>
      <c r="E10" s="29">
        <v>274</v>
      </c>
      <c r="F10" s="34">
        <v>100</v>
      </c>
      <c r="G10" s="54">
        <v>308</v>
      </c>
      <c r="H10" s="54">
        <v>250</v>
      </c>
      <c r="I10" s="54"/>
      <c r="J10" s="54">
        <v>150</v>
      </c>
      <c r="K10" s="78"/>
    </row>
    <row r="11" spans="1:11" x14ac:dyDescent="0.25">
      <c r="A11" s="6"/>
      <c r="B11" s="6" t="s">
        <v>10</v>
      </c>
      <c r="C11" s="29">
        <v>523</v>
      </c>
      <c r="D11" s="29">
        <v>523</v>
      </c>
      <c r="E11" s="29"/>
      <c r="F11" s="34">
        <v>250</v>
      </c>
      <c r="G11" s="54">
        <v>204.5</v>
      </c>
      <c r="H11" s="54">
        <v>250</v>
      </c>
      <c r="I11" s="54">
        <v>92</v>
      </c>
      <c r="J11" s="54">
        <v>100</v>
      </c>
      <c r="K11" s="78"/>
    </row>
    <row r="12" spans="1:11" x14ac:dyDescent="0.25">
      <c r="A12" s="6"/>
      <c r="B12" s="6" t="s">
        <v>11</v>
      </c>
      <c r="C12" s="29">
        <v>6144.4</v>
      </c>
      <c r="D12" s="29">
        <v>6144.4</v>
      </c>
      <c r="E12" s="29">
        <v>5215</v>
      </c>
      <c r="F12" s="34">
        <v>6500</v>
      </c>
      <c r="G12" s="54">
        <v>5181</v>
      </c>
      <c r="H12" s="54">
        <v>5500</v>
      </c>
      <c r="I12" s="54">
        <v>3387</v>
      </c>
      <c r="J12" s="54">
        <v>3400</v>
      </c>
      <c r="K12" s="78"/>
    </row>
    <row r="13" spans="1:11" x14ac:dyDescent="0.25">
      <c r="A13" s="6"/>
      <c r="B13" s="6" t="s">
        <v>136</v>
      </c>
      <c r="C13" s="29"/>
      <c r="D13" s="29"/>
      <c r="E13" s="29"/>
      <c r="F13" s="34"/>
      <c r="G13" s="54"/>
      <c r="H13" s="54"/>
      <c r="I13" s="54"/>
      <c r="K13" s="78"/>
    </row>
    <row r="14" spans="1:11" x14ac:dyDescent="0.25">
      <c r="A14" s="6"/>
      <c r="B14" s="6" t="s">
        <v>138</v>
      </c>
      <c r="C14" s="29"/>
      <c r="D14" s="29"/>
      <c r="E14" s="29"/>
      <c r="F14" s="34"/>
      <c r="G14" s="54">
        <v>300</v>
      </c>
      <c r="H14" s="54">
        <v>300</v>
      </c>
      <c r="I14" s="54">
        <v>100</v>
      </c>
      <c r="J14" s="54">
        <v>100</v>
      </c>
      <c r="K14" s="78"/>
    </row>
    <row r="15" spans="1:11" x14ac:dyDescent="0.25">
      <c r="B15" s="6" t="s">
        <v>51</v>
      </c>
      <c r="C15" s="29">
        <v>540</v>
      </c>
      <c r="D15" s="29">
        <v>200</v>
      </c>
      <c r="E15" s="29">
        <v>20</v>
      </c>
      <c r="F15" s="34"/>
      <c r="G15" s="54">
        <v>200</v>
      </c>
      <c r="H15" s="54">
        <v>0</v>
      </c>
      <c r="I15" s="54"/>
      <c r="K15" s="78"/>
    </row>
    <row r="16" spans="1:11" x14ac:dyDescent="0.25">
      <c r="B16" s="6" t="s">
        <v>50</v>
      </c>
      <c r="C16" s="29"/>
      <c r="D16" s="29"/>
      <c r="E16" s="29">
        <v>1555</v>
      </c>
      <c r="F16" s="34">
        <v>0</v>
      </c>
      <c r="G16" s="54">
        <v>65</v>
      </c>
      <c r="H16" s="54">
        <v>0</v>
      </c>
      <c r="I16" s="54"/>
      <c r="K16" s="78"/>
    </row>
    <row r="17" spans="1:11" x14ac:dyDescent="0.25">
      <c r="B17" s="6" t="s">
        <v>137</v>
      </c>
      <c r="C17" s="29"/>
      <c r="D17" s="29"/>
      <c r="E17" s="29">
        <v>250</v>
      </c>
      <c r="F17" s="34">
        <v>250</v>
      </c>
      <c r="G17" s="54">
        <v>500</v>
      </c>
      <c r="H17" s="54">
        <v>250</v>
      </c>
      <c r="I17" s="54">
        <v>750</v>
      </c>
      <c r="J17" s="54">
        <v>750</v>
      </c>
      <c r="K17" s="78"/>
    </row>
    <row r="18" spans="1:11" x14ac:dyDescent="0.25">
      <c r="A18" s="6"/>
      <c r="B18" s="6" t="s">
        <v>146</v>
      </c>
      <c r="C18" s="29">
        <v>30</v>
      </c>
      <c r="D18" s="29">
        <v>30</v>
      </c>
      <c r="E18" s="29"/>
      <c r="F18" s="35"/>
      <c r="G18" s="54"/>
      <c r="H18" s="54"/>
      <c r="I18" s="54">
        <v>500</v>
      </c>
      <c r="K18" s="78"/>
    </row>
    <row r="19" spans="1:11" x14ac:dyDescent="0.25">
      <c r="A19" s="6"/>
      <c r="B19" s="6" t="s">
        <v>12</v>
      </c>
      <c r="C19" s="29">
        <v>1310</v>
      </c>
      <c r="D19" s="29">
        <v>1310</v>
      </c>
      <c r="E19" s="29">
        <v>1306</v>
      </c>
      <c r="F19" s="34">
        <v>1310</v>
      </c>
      <c r="G19" s="54"/>
      <c r="H19" s="54"/>
      <c r="I19" s="54"/>
      <c r="K19" s="78"/>
    </row>
    <row r="20" spans="1:11" x14ac:dyDescent="0.25">
      <c r="B20" s="6" t="s">
        <v>173</v>
      </c>
      <c r="C20" s="29"/>
      <c r="D20" s="29"/>
      <c r="E20" s="29"/>
      <c r="F20" s="34">
        <v>0</v>
      </c>
      <c r="G20" s="54"/>
      <c r="H20" s="54"/>
      <c r="I20" s="54">
        <v>3000</v>
      </c>
      <c r="K20" s="78"/>
    </row>
    <row r="21" spans="1:11" x14ac:dyDescent="0.25">
      <c r="A21" s="6" t="s">
        <v>13</v>
      </c>
      <c r="B21" s="6"/>
      <c r="C21" s="29"/>
      <c r="D21" s="29"/>
      <c r="E21" s="29"/>
      <c r="F21" s="35"/>
      <c r="G21" s="54"/>
      <c r="H21" s="54"/>
      <c r="I21" s="54"/>
      <c r="K21" s="78"/>
    </row>
    <row r="22" spans="1:11" x14ac:dyDescent="0.25">
      <c r="A22" s="6"/>
      <c r="B22" s="6" t="s">
        <v>105</v>
      </c>
      <c r="C22" s="29">
        <f>[1]Sheet2!F57</f>
        <v>691.19999999999891</v>
      </c>
      <c r="D22" s="29">
        <v>2400</v>
      </c>
      <c r="E22" s="29">
        <f>[1]Sheet2!H57</f>
        <v>-58.5</v>
      </c>
      <c r="F22" s="34">
        <v>500</v>
      </c>
      <c r="G22" s="54">
        <f>+Sheet2!I24</f>
        <v>25583</v>
      </c>
      <c r="H22" s="54">
        <v>24000</v>
      </c>
      <c r="I22" s="54">
        <v>23882</v>
      </c>
      <c r="J22" s="54">
        <v>24000</v>
      </c>
      <c r="K22" s="78"/>
    </row>
    <row r="23" spans="1:11" x14ac:dyDescent="0.25">
      <c r="A23" s="6"/>
      <c r="B23" s="6" t="s">
        <v>125</v>
      </c>
      <c r="C23" s="29"/>
      <c r="D23" s="29"/>
      <c r="E23" s="29"/>
      <c r="F23" s="34"/>
      <c r="G23" s="54"/>
      <c r="H23" s="54"/>
      <c r="I23" s="54">
        <v>60152.52</v>
      </c>
      <c r="K23" s="78"/>
    </row>
    <row r="24" spans="1:11" ht="18" thickBot="1" x14ac:dyDescent="0.45">
      <c r="A24" s="6" t="s">
        <v>14</v>
      </c>
      <c r="B24" s="6"/>
      <c r="C24" s="28">
        <f>SUM(C6:C22)</f>
        <v>45372.86</v>
      </c>
      <c r="D24" s="28">
        <f>SUM(D6:D22)</f>
        <v>47677.08</v>
      </c>
      <c r="E24" s="28">
        <f>SUM(E6:E22)</f>
        <v>44962.04</v>
      </c>
      <c r="F24" s="36">
        <f>SUM(F6:F23)</f>
        <v>45657.279999999999</v>
      </c>
      <c r="G24" s="57">
        <f>SUM(G6:G22)</f>
        <v>68805.31</v>
      </c>
      <c r="H24" s="58">
        <f>SUM(H6:H23)</f>
        <v>67013.81</v>
      </c>
      <c r="I24" s="57">
        <f>SUM(I6:I23)</f>
        <v>127927.75</v>
      </c>
      <c r="J24" s="58">
        <f>SUM(J6:J23)</f>
        <v>57381.68</v>
      </c>
      <c r="K24" s="58">
        <f>SUM(K6:K23)</f>
        <v>11262.18</v>
      </c>
    </row>
    <row r="25" spans="1:11" ht="15.75" thickTop="1" x14ac:dyDescent="0.25">
      <c r="A25" s="6"/>
      <c r="B25" s="6"/>
      <c r="C25" s="44"/>
      <c r="D25" s="31"/>
      <c r="E25" s="44"/>
      <c r="F25" s="31"/>
      <c r="G25" s="55" t="s">
        <v>1</v>
      </c>
      <c r="H25" s="59" t="s">
        <v>2</v>
      </c>
      <c r="I25" s="55" t="s">
        <v>1</v>
      </c>
      <c r="J25" s="72" t="s">
        <v>134</v>
      </c>
      <c r="K25" s="77" t="s">
        <v>1</v>
      </c>
    </row>
    <row r="26" spans="1:11" ht="17.25" x14ac:dyDescent="0.4">
      <c r="A26" s="6"/>
      <c r="B26" s="6"/>
      <c r="C26" s="45"/>
      <c r="D26" s="32"/>
      <c r="E26" s="45"/>
      <c r="F26" s="32"/>
      <c r="G26" s="56" t="s">
        <v>49</v>
      </c>
      <c r="H26" s="60" t="s">
        <v>124</v>
      </c>
      <c r="I26" s="56" t="s">
        <v>124</v>
      </c>
      <c r="J26" s="72" t="s">
        <v>135</v>
      </c>
      <c r="K26" s="77" t="s">
        <v>135</v>
      </c>
    </row>
    <row r="27" spans="1:11" ht="15.75" x14ac:dyDescent="0.25">
      <c r="A27" s="7" t="s">
        <v>15</v>
      </c>
      <c r="B27" s="6"/>
      <c r="C27" s="29"/>
      <c r="D27" s="33"/>
      <c r="E27" s="29"/>
      <c r="F27" s="34"/>
      <c r="G27" s="54"/>
      <c r="H27" s="54"/>
      <c r="I27" s="54"/>
      <c r="K27" s="78"/>
    </row>
    <row r="28" spans="1:11" x14ac:dyDescent="0.25">
      <c r="A28" s="6" t="s">
        <v>16</v>
      </c>
      <c r="B28" s="6"/>
      <c r="C28" s="29"/>
      <c r="D28" s="33"/>
      <c r="E28" s="29"/>
      <c r="F28" s="34"/>
      <c r="G28" s="54"/>
      <c r="H28" s="54"/>
      <c r="I28" s="54"/>
      <c r="K28" s="78"/>
    </row>
    <row r="29" spans="1:11" x14ac:dyDescent="0.25">
      <c r="A29" s="6"/>
      <c r="B29" s="6" t="s">
        <v>6</v>
      </c>
      <c r="C29" s="29">
        <v>21816.47</v>
      </c>
      <c r="D29" s="33">
        <f>(11834.82-606.68)*2</f>
        <v>22456.28</v>
      </c>
      <c r="E29" s="29">
        <v>22200.07</v>
      </c>
      <c r="F29" s="34">
        <f>(11834.82-606.68)*2</f>
        <v>22456.28</v>
      </c>
      <c r="G29" s="54">
        <v>22147.07</v>
      </c>
      <c r="H29" s="54">
        <v>22147.07</v>
      </c>
      <c r="I29" s="54">
        <v>21900.28</v>
      </c>
      <c r="J29" s="54">
        <v>21650</v>
      </c>
      <c r="K29" s="78">
        <v>10640.42</v>
      </c>
    </row>
    <row r="30" spans="1:11" x14ac:dyDescent="0.25">
      <c r="A30" s="6"/>
      <c r="B30" s="6" t="s">
        <v>7</v>
      </c>
      <c r="C30" s="29">
        <v>656.56</v>
      </c>
      <c r="D30" s="33">
        <v>606.67999999999995</v>
      </c>
      <c r="E30" s="29">
        <v>608.67999999999995</v>
      </c>
      <c r="F30" s="34">
        <v>700</v>
      </c>
      <c r="G30" s="54">
        <v>606.67999999999995</v>
      </c>
      <c r="H30" s="54">
        <v>606.67999999999995</v>
      </c>
      <c r="I30" s="54">
        <v>606.67999999999995</v>
      </c>
      <c r="J30" s="54">
        <v>606.67999999999995</v>
      </c>
      <c r="K30" s="78">
        <v>621.76</v>
      </c>
    </row>
    <row r="31" spans="1:11" x14ac:dyDescent="0.25">
      <c r="A31" s="6" t="s">
        <v>42</v>
      </c>
      <c r="B31" s="6"/>
      <c r="C31" s="29"/>
      <c r="D31" s="33"/>
      <c r="E31" s="29" t="s">
        <v>43</v>
      </c>
      <c r="F31" s="34"/>
      <c r="G31" s="54" t="s">
        <v>43</v>
      </c>
      <c r="H31" s="54"/>
      <c r="I31" s="54" t="s">
        <v>43</v>
      </c>
      <c r="K31" s="78"/>
    </row>
    <row r="32" spans="1:11" x14ac:dyDescent="0.25">
      <c r="A32" s="6"/>
      <c r="B32" s="6" t="s">
        <v>44</v>
      </c>
      <c r="C32" s="29">
        <v>4502.37</v>
      </c>
      <c r="D32" s="33">
        <v>4500</v>
      </c>
      <c r="E32" s="29">
        <v>4009.67</v>
      </c>
      <c r="F32" s="34">
        <v>3500</v>
      </c>
      <c r="G32" s="54">
        <v>1664.5</v>
      </c>
      <c r="H32" s="54">
        <v>2000</v>
      </c>
      <c r="I32" s="54">
        <v>2525.87</v>
      </c>
      <c r="J32" s="54">
        <v>2500</v>
      </c>
      <c r="K32" s="78">
        <v>661.3</v>
      </c>
    </row>
    <row r="33" spans="1:11" x14ac:dyDescent="0.25">
      <c r="A33" s="6"/>
      <c r="B33" s="6" t="s">
        <v>139</v>
      </c>
      <c r="C33" s="29">
        <v>1228.32</v>
      </c>
      <c r="D33" s="33">
        <v>1000</v>
      </c>
      <c r="E33" s="29">
        <v>998.38</v>
      </c>
      <c r="F33" s="34">
        <v>750</v>
      </c>
      <c r="G33" s="54">
        <v>792</v>
      </c>
      <c r="H33" s="54">
        <v>800</v>
      </c>
      <c r="I33" s="54">
        <v>220</v>
      </c>
      <c r="J33" s="54">
        <v>800</v>
      </c>
      <c r="K33" s="78"/>
    </row>
    <row r="34" spans="1:11" x14ac:dyDescent="0.25">
      <c r="A34" s="6"/>
      <c r="B34" s="6" t="s">
        <v>45</v>
      </c>
      <c r="C34" s="29"/>
      <c r="D34" s="33">
        <v>250</v>
      </c>
      <c r="E34" s="29"/>
      <c r="F34" s="34">
        <v>350</v>
      </c>
      <c r="G34" s="54">
        <v>0</v>
      </c>
      <c r="H34" s="54">
        <v>250</v>
      </c>
      <c r="I34" s="54">
        <v>0</v>
      </c>
      <c r="J34" s="54">
        <v>250</v>
      </c>
      <c r="K34" s="78"/>
    </row>
    <row r="35" spans="1:11" x14ac:dyDescent="0.25">
      <c r="A35" s="6"/>
      <c r="B35" s="6" t="s">
        <v>46</v>
      </c>
      <c r="C35" s="29">
        <v>292.39999999999998</v>
      </c>
      <c r="D35" s="33">
        <v>200</v>
      </c>
      <c r="E35" s="29">
        <v>282.81</v>
      </c>
      <c r="F35" s="34">
        <v>0</v>
      </c>
      <c r="G35" s="54">
        <v>837.39</v>
      </c>
      <c r="H35" s="54">
        <v>500</v>
      </c>
      <c r="I35" s="54">
        <v>80.62</v>
      </c>
      <c r="J35" s="54">
        <v>0</v>
      </c>
      <c r="K35" s="78">
        <v>81.37</v>
      </c>
    </row>
    <row r="36" spans="1:11" x14ac:dyDescent="0.25">
      <c r="A36" s="6"/>
      <c r="B36" s="6" t="s">
        <v>133</v>
      </c>
      <c r="C36" s="29"/>
      <c r="D36" s="33"/>
      <c r="E36" s="29"/>
      <c r="F36" s="34"/>
      <c r="G36" s="54"/>
      <c r="H36" s="54"/>
      <c r="I36" s="54">
        <v>1000</v>
      </c>
      <c r="J36" s="54">
        <v>0</v>
      </c>
      <c r="K36" s="78"/>
    </row>
    <row r="37" spans="1:11" x14ac:dyDescent="0.25">
      <c r="A37" s="6"/>
      <c r="B37" s="6" t="s">
        <v>123</v>
      </c>
      <c r="C37" s="29"/>
      <c r="D37" s="33"/>
      <c r="E37" s="29"/>
      <c r="F37" s="34"/>
      <c r="G37" s="54">
        <v>194</v>
      </c>
      <c r="H37" s="54">
        <v>194</v>
      </c>
      <c r="I37" s="54">
        <v>194</v>
      </c>
      <c r="J37" s="54">
        <v>194</v>
      </c>
      <c r="K37" s="78"/>
    </row>
    <row r="38" spans="1:11" x14ac:dyDescent="0.25">
      <c r="A38" s="6"/>
      <c r="B38" s="6" t="s">
        <v>47</v>
      </c>
      <c r="C38" s="29">
        <v>191.46</v>
      </c>
      <c r="D38" s="33"/>
      <c r="E38" s="29"/>
      <c r="F38" s="34"/>
      <c r="G38" s="54"/>
      <c r="H38" s="54">
        <v>191.46</v>
      </c>
      <c r="I38" s="54">
        <v>240.8</v>
      </c>
      <c r="J38" s="54">
        <v>0</v>
      </c>
      <c r="K38" s="78">
        <v>192.53</v>
      </c>
    </row>
    <row r="39" spans="1:11" x14ac:dyDescent="0.25">
      <c r="A39" s="13"/>
      <c r="B39" s="6" t="s">
        <v>53</v>
      </c>
      <c r="C39" s="29">
        <v>670</v>
      </c>
      <c r="D39" s="33">
        <v>700</v>
      </c>
      <c r="E39" s="29">
        <v>510</v>
      </c>
      <c r="F39" s="34"/>
      <c r="G39" s="54"/>
      <c r="H39" s="54"/>
      <c r="I39" s="54"/>
      <c r="K39" s="78"/>
    </row>
    <row r="40" spans="1:11" x14ac:dyDescent="0.25">
      <c r="A40" s="13"/>
      <c r="B40" s="6" t="s">
        <v>106</v>
      </c>
      <c r="C40" s="29"/>
      <c r="D40" s="33"/>
      <c r="E40" s="29"/>
      <c r="F40" s="34"/>
      <c r="G40" s="54">
        <f>+Sheet2!I69</f>
        <v>22226.619999999992</v>
      </c>
      <c r="H40" s="54">
        <v>24000</v>
      </c>
      <c r="I40" s="54">
        <v>20517.52</v>
      </c>
      <c r="J40" s="54">
        <v>22000</v>
      </c>
      <c r="K40" s="78"/>
    </row>
    <row r="41" spans="1:11" x14ac:dyDescent="0.25">
      <c r="A41" s="13"/>
      <c r="B41" s="6" t="s">
        <v>126</v>
      </c>
      <c r="C41" s="29"/>
      <c r="D41" s="33"/>
      <c r="E41" s="29"/>
      <c r="F41" s="34"/>
      <c r="G41" s="54"/>
      <c r="H41" s="54"/>
      <c r="I41" s="54">
        <v>51081.71</v>
      </c>
      <c r="K41" s="78"/>
    </row>
    <row r="42" spans="1:11" x14ac:dyDescent="0.25">
      <c r="A42" s="6" t="s">
        <v>17</v>
      </c>
      <c r="B42" s="6" t="s">
        <v>172</v>
      </c>
      <c r="C42" s="29"/>
      <c r="D42" s="33"/>
      <c r="E42" s="29"/>
      <c r="F42" s="35"/>
      <c r="G42" s="54"/>
      <c r="H42" s="54"/>
      <c r="I42" s="54">
        <v>3000</v>
      </c>
      <c r="K42" s="78"/>
    </row>
    <row r="43" spans="1:11" x14ac:dyDescent="0.25">
      <c r="A43" s="6"/>
      <c r="B43" s="6" t="s">
        <v>18</v>
      </c>
      <c r="C43" s="29">
        <v>135</v>
      </c>
      <c r="D43" s="33">
        <v>95</v>
      </c>
      <c r="E43" s="29">
        <v>85</v>
      </c>
      <c r="F43" s="34">
        <v>85</v>
      </c>
      <c r="G43" s="54">
        <v>85</v>
      </c>
      <c r="H43" s="54">
        <v>85</v>
      </c>
      <c r="I43" s="54">
        <v>85</v>
      </c>
      <c r="J43" s="54">
        <v>85</v>
      </c>
      <c r="K43" s="78"/>
    </row>
    <row r="44" spans="1:11" x14ac:dyDescent="0.25">
      <c r="A44" s="6"/>
      <c r="B44" s="6" t="s">
        <v>19</v>
      </c>
      <c r="C44" s="29"/>
      <c r="D44" s="33">
        <v>300</v>
      </c>
      <c r="E44" s="29">
        <v>275</v>
      </c>
      <c r="F44" s="34">
        <v>300</v>
      </c>
      <c r="G44" s="54">
        <v>896</v>
      </c>
      <c r="H44" s="54" t="s">
        <v>100</v>
      </c>
      <c r="I44" s="54">
        <v>638.75</v>
      </c>
      <c r="K44" s="78"/>
    </row>
    <row r="45" spans="1:11" x14ac:dyDescent="0.25">
      <c r="A45" s="6"/>
      <c r="B45" s="6" t="s">
        <v>20</v>
      </c>
      <c r="C45" s="29"/>
      <c r="D45" s="33">
        <v>200</v>
      </c>
      <c r="E45" s="29"/>
      <c r="F45" s="34">
        <v>200</v>
      </c>
      <c r="G45" s="54"/>
      <c r="H45" s="54">
        <v>200</v>
      </c>
      <c r="I45" s="54"/>
      <c r="K45" s="78"/>
    </row>
    <row r="46" spans="1:11" x14ac:dyDescent="0.25">
      <c r="A46" s="6"/>
      <c r="B46" s="6" t="s">
        <v>21</v>
      </c>
      <c r="C46" s="29">
        <v>0</v>
      </c>
      <c r="D46" s="33">
        <v>1500</v>
      </c>
      <c r="E46" s="29"/>
      <c r="F46" s="34">
        <v>1500</v>
      </c>
      <c r="G46" s="54">
        <v>1386.69</v>
      </c>
      <c r="H46" s="54">
        <v>2250</v>
      </c>
      <c r="I46" s="54">
        <v>846</v>
      </c>
      <c r="J46" s="54">
        <v>1500</v>
      </c>
      <c r="K46" s="78">
        <v>47</v>
      </c>
    </row>
    <row r="47" spans="1:11" x14ac:dyDescent="0.25">
      <c r="A47" s="6"/>
      <c r="B47" s="6" t="s">
        <v>22</v>
      </c>
      <c r="C47" s="29"/>
      <c r="D47" s="33">
        <v>400</v>
      </c>
      <c r="E47" s="29"/>
      <c r="F47" s="34"/>
      <c r="G47" s="54"/>
      <c r="H47" s="54">
        <v>400</v>
      </c>
      <c r="I47" s="54"/>
      <c r="J47" s="54">
        <v>200</v>
      </c>
      <c r="K47" s="78"/>
    </row>
    <row r="48" spans="1:11" x14ac:dyDescent="0.25">
      <c r="A48" s="6" t="s">
        <v>23</v>
      </c>
      <c r="B48" s="6"/>
      <c r="C48" s="29"/>
      <c r="D48" s="33"/>
      <c r="E48" s="29"/>
      <c r="F48" s="34"/>
      <c r="G48" s="54"/>
      <c r="H48" s="54"/>
      <c r="I48" s="54"/>
      <c r="K48" s="78"/>
    </row>
    <row r="49" spans="1:11" x14ac:dyDescent="0.25">
      <c r="A49" s="6"/>
      <c r="B49" s="6" t="s">
        <v>140</v>
      </c>
      <c r="C49" s="29">
        <v>935.85</v>
      </c>
      <c r="D49" s="33">
        <v>1200</v>
      </c>
      <c r="E49" s="29"/>
      <c r="F49" s="34"/>
      <c r="G49" s="54">
        <v>375.58</v>
      </c>
      <c r="H49" s="54">
        <v>380</v>
      </c>
      <c r="I49" s="54">
        <v>435.58</v>
      </c>
      <c r="J49" s="54">
        <v>500</v>
      </c>
      <c r="K49" s="78">
        <v>497.3</v>
      </c>
    </row>
    <row r="50" spans="1:11" x14ac:dyDescent="0.25">
      <c r="A50" s="6"/>
      <c r="B50" s="6" t="s">
        <v>24</v>
      </c>
      <c r="C50" s="29">
        <v>276</v>
      </c>
      <c r="D50" s="33">
        <v>280</v>
      </c>
      <c r="E50" s="29">
        <v>558.25</v>
      </c>
      <c r="F50" s="34">
        <v>0</v>
      </c>
      <c r="G50" s="54">
        <v>48</v>
      </c>
      <c r="H50" s="54">
        <v>50</v>
      </c>
      <c r="I50" s="54"/>
      <c r="J50" s="54">
        <v>50</v>
      </c>
      <c r="K50" s="78"/>
    </row>
    <row r="51" spans="1:11" x14ac:dyDescent="0.25">
      <c r="A51" s="6"/>
      <c r="B51" s="6" t="s">
        <v>25</v>
      </c>
      <c r="C51" s="29">
        <v>16.920000000000002</v>
      </c>
      <c r="D51" s="33"/>
      <c r="E51" s="29">
        <v>125</v>
      </c>
      <c r="F51" s="34"/>
      <c r="G51" s="54">
        <v>58.46</v>
      </c>
      <c r="H51" s="54">
        <v>80</v>
      </c>
      <c r="I51" s="54"/>
      <c r="J51" s="54">
        <v>80</v>
      </c>
      <c r="K51" s="78"/>
    </row>
    <row r="52" spans="1:11" x14ac:dyDescent="0.25">
      <c r="A52" s="6"/>
      <c r="B52" s="6" t="s">
        <v>26</v>
      </c>
      <c r="C52" s="29"/>
      <c r="D52" s="33">
        <v>900</v>
      </c>
      <c r="E52" s="29">
        <v>474.98</v>
      </c>
      <c r="F52" s="34">
        <v>900</v>
      </c>
      <c r="G52" s="54">
        <v>973.9</v>
      </c>
      <c r="H52" s="54">
        <v>1000</v>
      </c>
      <c r="I52" s="54"/>
      <c r="J52" s="54">
        <v>1000</v>
      </c>
      <c r="K52" s="78"/>
    </row>
    <row r="53" spans="1:11" x14ac:dyDescent="0.25">
      <c r="A53" s="6"/>
      <c r="B53" s="6" t="s">
        <v>99</v>
      </c>
      <c r="C53" s="29"/>
      <c r="D53" s="33"/>
      <c r="E53" s="29"/>
      <c r="F53" s="34"/>
      <c r="G53" s="54">
        <v>770.2</v>
      </c>
      <c r="H53" s="54">
        <v>800</v>
      </c>
      <c r="I53" s="54">
        <v>71.87</v>
      </c>
      <c r="J53" s="54">
        <v>200</v>
      </c>
      <c r="K53" s="78">
        <v>290.57</v>
      </c>
    </row>
    <row r="54" spans="1:11" x14ac:dyDescent="0.25">
      <c r="A54" s="6"/>
      <c r="B54" s="6" t="s">
        <v>27</v>
      </c>
      <c r="C54" s="29">
        <v>5636.27</v>
      </c>
      <c r="D54" s="33">
        <v>5600</v>
      </c>
      <c r="E54" s="29">
        <f>4453.3+962.26</f>
        <v>5415.56</v>
      </c>
      <c r="F54" s="34">
        <v>6000</v>
      </c>
      <c r="G54" s="54">
        <v>5029.74</v>
      </c>
      <c r="H54" s="54">
        <v>5500</v>
      </c>
      <c r="I54" s="54">
        <v>2942.57</v>
      </c>
      <c r="J54" s="54">
        <v>3400</v>
      </c>
      <c r="K54" s="78">
        <v>482.93</v>
      </c>
    </row>
    <row r="55" spans="1:11" x14ac:dyDescent="0.25">
      <c r="A55" s="6"/>
      <c r="B55" s="6" t="s">
        <v>145</v>
      </c>
      <c r="C55" s="29"/>
      <c r="D55" s="33"/>
      <c r="E55" s="29"/>
      <c r="F55" s="34"/>
      <c r="G55" s="54"/>
      <c r="H55" s="54"/>
      <c r="I55" s="54">
        <v>2051.62</v>
      </c>
      <c r="J55" s="54">
        <v>2100</v>
      </c>
      <c r="K55" s="78"/>
    </row>
    <row r="56" spans="1:11" x14ac:dyDescent="0.25">
      <c r="A56" s="6"/>
      <c r="B56" s="8" t="s">
        <v>28</v>
      </c>
      <c r="C56" s="29">
        <v>133.9</v>
      </c>
      <c r="D56" s="33">
        <v>100</v>
      </c>
      <c r="E56" s="29"/>
      <c r="F56" s="34">
        <v>250</v>
      </c>
      <c r="G56" s="54">
        <v>338.32</v>
      </c>
      <c r="H56" s="54">
        <v>250</v>
      </c>
      <c r="I56" s="54"/>
      <c r="J56" s="54">
        <v>250</v>
      </c>
      <c r="K56" s="54"/>
    </row>
    <row r="57" spans="1:11" x14ac:dyDescent="0.25">
      <c r="A57" s="6"/>
      <c r="B57" s="8" t="s">
        <v>56</v>
      </c>
      <c r="C57" s="29">
        <v>15.79</v>
      </c>
      <c r="D57" s="33"/>
      <c r="E57" s="29">
        <v>101.5</v>
      </c>
      <c r="F57" s="34">
        <v>200</v>
      </c>
      <c r="G57" s="54">
        <v>212.98</v>
      </c>
      <c r="H57" s="54">
        <v>250</v>
      </c>
      <c r="I57" s="54"/>
      <c r="J57" s="54">
        <v>250</v>
      </c>
      <c r="K57" s="78"/>
    </row>
    <row r="58" spans="1:11" x14ac:dyDescent="0.25">
      <c r="B58" s="6" t="s">
        <v>54</v>
      </c>
      <c r="D58" s="15"/>
      <c r="E58" s="29"/>
      <c r="F58" s="34">
        <v>200</v>
      </c>
      <c r="G58" s="61"/>
      <c r="H58" s="54"/>
      <c r="I58" s="61"/>
      <c r="J58" s="54">
        <v>200</v>
      </c>
      <c r="K58" s="78"/>
    </row>
    <row r="59" spans="1:11" x14ac:dyDescent="0.25">
      <c r="B59" s="6" t="s">
        <v>55</v>
      </c>
      <c r="D59" s="15"/>
      <c r="E59" s="29"/>
      <c r="F59" s="34">
        <v>200</v>
      </c>
      <c r="G59" s="61"/>
      <c r="H59" s="54"/>
      <c r="I59" s="61"/>
      <c r="J59" s="54">
        <v>50</v>
      </c>
      <c r="K59" s="78"/>
    </row>
    <row r="60" spans="1:11" x14ac:dyDescent="0.25">
      <c r="B60" s="6" t="s">
        <v>142</v>
      </c>
      <c r="D60" s="15"/>
      <c r="E60" s="29"/>
      <c r="F60" s="34"/>
      <c r="G60" s="61"/>
      <c r="H60" s="54"/>
      <c r="I60" s="62">
        <v>368</v>
      </c>
      <c r="J60" s="54">
        <v>50</v>
      </c>
      <c r="K60" s="78"/>
    </row>
    <row r="61" spans="1:11" x14ac:dyDescent="0.25">
      <c r="B61" s="6" t="s">
        <v>141</v>
      </c>
      <c r="D61" s="15"/>
      <c r="E61" s="29"/>
      <c r="F61" s="34"/>
      <c r="G61" s="61"/>
      <c r="H61" s="54"/>
      <c r="I61" s="61"/>
      <c r="J61" s="54">
        <v>50</v>
      </c>
      <c r="K61" s="78"/>
    </row>
    <row r="62" spans="1:11" x14ac:dyDescent="0.25">
      <c r="B62" s="6" t="s">
        <v>101</v>
      </c>
      <c r="D62" s="15"/>
      <c r="E62" s="29"/>
      <c r="F62" s="34"/>
      <c r="G62" s="62">
        <v>374</v>
      </c>
      <c r="H62" s="54"/>
      <c r="I62" s="62"/>
      <c r="J62" s="54">
        <v>80</v>
      </c>
      <c r="K62" s="78"/>
    </row>
    <row r="63" spans="1:11" x14ac:dyDescent="0.25">
      <c r="A63" s="6"/>
      <c r="B63" s="8" t="s">
        <v>143</v>
      </c>
      <c r="C63" s="29">
        <v>402.53</v>
      </c>
      <c r="D63" s="33">
        <v>400</v>
      </c>
      <c r="E63" s="29">
        <v>301.88</v>
      </c>
      <c r="F63" s="34">
        <v>400</v>
      </c>
      <c r="G63" s="54">
        <v>168.25</v>
      </c>
      <c r="H63" s="54"/>
      <c r="I63" s="54"/>
      <c r="J63" s="54">
        <v>250</v>
      </c>
      <c r="K63" s="78"/>
    </row>
    <row r="64" spans="1:11" x14ac:dyDescent="0.25">
      <c r="A64" s="6" t="s">
        <v>100</v>
      </c>
      <c r="B64" s="8" t="s">
        <v>52</v>
      </c>
      <c r="C64" s="29"/>
      <c r="D64" s="33"/>
      <c r="E64" s="29">
        <v>100</v>
      </c>
      <c r="F64" s="34">
        <v>900</v>
      </c>
      <c r="G64" s="54">
        <v>975</v>
      </c>
      <c r="H64" s="54"/>
      <c r="I64" s="54"/>
      <c r="K64" s="78"/>
    </row>
    <row r="65" spans="1:11" x14ac:dyDescent="0.25">
      <c r="A65" s="6" t="s">
        <v>29</v>
      </c>
      <c r="B65" s="6" t="s">
        <v>30</v>
      </c>
      <c r="C65" s="29">
        <v>1444.65</v>
      </c>
      <c r="D65" s="33">
        <v>3000</v>
      </c>
      <c r="E65" s="29">
        <v>1096.5</v>
      </c>
      <c r="F65" s="34">
        <v>2000</v>
      </c>
      <c r="G65" s="54">
        <v>713.64</v>
      </c>
      <c r="H65" s="54">
        <v>2000</v>
      </c>
      <c r="I65" s="54">
        <v>1116.95</v>
      </c>
      <c r="J65" s="54">
        <v>2000</v>
      </c>
      <c r="K65" s="78">
        <v>260</v>
      </c>
    </row>
    <row r="66" spans="1:11" x14ac:dyDescent="0.25">
      <c r="A66" s="6"/>
      <c r="B66" s="6" t="s">
        <v>31</v>
      </c>
      <c r="C66" s="29">
        <v>3731.66</v>
      </c>
      <c r="D66" s="33">
        <v>3000</v>
      </c>
      <c r="E66" s="29">
        <v>3661.88</v>
      </c>
      <c r="F66" s="34">
        <v>2000</v>
      </c>
      <c r="G66" s="54">
        <v>2131.33</v>
      </c>
      <c r="H66" s="54">
        <v>2000</v>
      </c>
      <c r="I66" s="54">
        <v>1592</v>
      </c>
      <c r="J66" s="54">
        <v>2000</v>
      </c>
      <c r="K66" s="78">
        <v>265.5</v>
      </c>
    </row>
    <row r="67" spans="1:11" x14ac:dyDescent="0.25">
      <c r="A67" s="6"/>
      <c r="B67" s="6" t="s">
        <v>32</v>
      </c>
      <c r="C67" s="29">
        <v>1877.63</v>
      </c>
      <c r="D67" s="33">
        <v>3000</v>
      </c>
      <c r="E67" s="29">
        <v>2147</v>
      </c>
      <c r="F67" s="34">
        <v>2000</v>
      </c>
      <c r="G67" s="54">
        <v>1297.83</v>
      </c>
      <c r="H67" s="54">
        <v>2000</v>
      </c>
      <c r="I67" s="54">
        <v>1699</v>
      </c>
      <c r="J67" s="54">
        <v>2000</v>
      </c>
      <c r="K67" s="78">
        <v>170</v>
      </c>
    </row>
    <row r="68" spans="1:11" x14ac:dyDescent="0.25">
      <c r="A68" s="6"/>
      <c r="B68" s="6" t="s">
        <v>33</v>
      </c>
      <c r="C68" s="29">
        <v>300</v>
      </c>
      <c r="D68" s="33">
        <v>350</v>
      </c>
      <c r="E68" s="29">
        <v>300</v>
      </c>
      <c r="F68" s="34">
        <v>0</v>
      </c>
      <c r="G68" s="54"/>
      <c r="H68" s="54"/>
      <c r="I68" s="54">
        <v>500</v>
      </c>
      <c r="J68" s="54">
        <v>500</v>
      </c>
      <c r="K68" s="78"/>
    </row>
    <row r="69" spans="1:11" x14ac:dyDescent="0.25">
      <c r="A69" s="6"/>
      <c r="B69" s="6" t="s">
        <v>34</v>
      </c>
      <c r="C69" s="29">
        <v>300</v>
      </c>
      <c r="D69" s="33">
        <v>350</v>
      </c>
      <c r="E69" s="29">
        <v>300</v>
      </c>
      <c r="F69" s="34">
        <v>500</v>
      </c>
      <c r="G69" s="54">
        <v>460</v>
      </c>
      <c r="H69" s="54">
        <v>500</v>
      </c>
      <c r="I69" s="54"/>
      <c r="J69" s="54">
        <v>500</v>
      </c>
      <c r="K69" s="78">
        <v>500</v>
      </c>
    </row>
    <row r="70" spans="1:11" x14ac:dyDescent="0.25">
      <c r="A70" s="6"/>
      <c r="B70" s="6" t="s">
        <v>35</v>
      </c>
      <c r="C70" s="29"/>
      <c r="D70" s="33">
        <v>350</v>
      </c>
      <c r="E70" s="29">
        <v>300</v>
      </c>
      <c r="F70" s="34">
        <v>500</v>
      </c>
      <c r="G70" s="54"/>
      <c r="H70" s="54">
        <v>500</v>
      </c>
      <c r="I70" s="54">
        <v>500</v>
      </c>
      <c r="J70" s="54">
        <v>500</v>
      </c>
      <c r="K70" s="78"/>
    </row>
    <row r="71" spans="1:11" x14ac:dyDescent="0.25">
      <c r="A71" s="6"/>
      <c r="B71" s="6" t="s">
        <v>36</v>
      </c>
      <c r="C71" s="29"/>
      <c r="D71" s="33"/>
      <c r="E71" s="29"/>
      <c r="F71" s="34"/>
      <c r="G71" s="54">
        <v>500</v>
      </c>
      <c r="H71" s="54" t="s">
        <v>100</v>
      </c>
      <c r="I71" s="54">
        <v>1053</v>
      </c>
      <c r="J71" s="54">
        <v>1000</v>
      </c>
      <c r="K71" s="78"/>
    </row>
    <row r="72" spans="1:11" x14ac:dyDescent="0.25">
      <c r="A72" s="6"/>
      <c r="B72" s="6" t="s">
        <v>144</v>
      </c>
      <c r="C72" s="29"/>
      <c r="D72" s="33"/>
      <c r="E72" s="29"/>
      <c r="F72" s="34"/>
      <c r="G72" s="54"/>
      <c r="H72" s="54"/>
      <c r="I72" s="54"/>
      <c r="J72" s="54">
        <v>2000</v>
      </c>
      <c r="K72" s="78"/>
    </row>
    <row r="73" spans="1:11" x14ac:dyDescent="0.25">
      <c r="A73" s="6"/>
      <c r="B73" s="6" t="s">
        <v>37</v>
      </c>
      <c r="C73" s="29"/>
      <c r="D73" s="33">
        <v>300</v>
      </c>
      <c r="E73" s="29">
        <v>75</v>
      </c>
      <c r="F73" s="37">
        <v>150</v>
      </c>
      <c r="G73" s="54">
        <v>150</v>
      </c>
      <c r="H73" s="54">
        <v>200</v>
      </c>
      <c r="I73" s="54"/>
      <c r="J73" s="54">
        <v>200</v>
      </c>
      <c r="K73" s="78"/>
    </row>
    <row r="74" spans="1:11" x14ac:dyDescent="0.25">
      <c r="A74" s="6"/>
      <c r="B74" s="6" t="s">
        <v>112</v>
      </c>
      <c r="C74" s="29"/>
      <c r="D74" s="33"/>
      <c r="E74" s="29"/>
      <c r="F74" s="37"/>
      <c r="G74" s="54">
        <v>97.48</v>
      </c>
      <c r="H74" s="54">
        <v>100</v>
      </c>
      <c r="I74" s="54"/>
      <c r="K74" s="78"/>
    </row>
    <row r="75" spans="1:11" x14ac:dyDescent="0.25">
      <c r="B75" s="6" t="s">
        <v>38</v>
      </c>
      <c r="C75" s="29">
        <v>454.5</v>
      </c>
      <c r="D75" s="33">
        <v>400</v>
      </c>
      <c r="E75" s="29">
        <v>165</v>
      </c>
      <c r="F75" s="34">
        <v>200</v>
      </c>
      <c r="G75" s="54">
        <v>325.5</v>
      </c>
      <c r="H75" s="54">
        <v>300</v>
      </c>
      <c r="I75" s="54">
        <v>354</v>
      </c>
      <c r="J75" s="54">
        <v>400</v>
      </c>
      <c r="K75" s="78">
        <v>114</v>
      </c>
    </row>
    <row r="76" spans="1:11" x14ac:dyDescent="0.25">
      <c r="B76" s="6" t="s">
        <v>39</v>
      </c>
      <c r="C76" s="29">
        <v>431.89</v>
      </c>
      <c r="D76" s="33">
        <v>350</v>
      </c>
      <c r="E76" s="29">
        <v>292.95</v>
      </c>
      <c r="F76" s="34">
        <v>300</v>
      </c>
      <c r="G76" s="54">
        <v>259.92</v>
      </c>
      <c r="H76" s="54">
        <v>300</v>
      </c>
      <c r="I76" s="54">
        <v>56.4</v>
      </c>
      <c r="J76" s="54">
        <v>60</v>
      </c>
      <c r="K76" s="78"/>
    </row>
    <row r="77" spans="1:11" x14ac:dyDescent="0.25">
      <c r="B77" s="6" t="s">
        <v>40</v>
      </c>
      <c r="C77" s="29">
        <v>420.4</v>
      </c>
      <c r="D77" s="33">
        <v>400</v>
      </c>
      <c r="E77" s="29">
        <v>634.46</v>
      </c>
      <c r="F77" s="34">
        <v>400</v>
      </c>
      <c r="G77" s="54">
        <v>142.85</v>
      </c>
      <c r="H77" s="54">
        <v>300</v>
      </c>
      <c r="I77" s="74">
        <v>56.56</v>
      </c>
      <c r="J77" s="54">
        <v>60</v>
      </c>
      <c r="K77" s="78">
        <v>4.95</v>
      </c>
    </row>
    <row r="78" spans="1:11" x14ac:dyDescent="0.25">
      <c r="B78" s="6" t="s">
        <v>41</v>
      </c>
      <c r="C78" s="29">
        <v>75</v>
      </c>
      <c r="D78" s="33">
        <v>900</v>
      </c>
      <c r="E78" s="29">
        <v>0</v>
      </c>
      <c r="F78" s="34">
        <v>900</v>
      </c>
      <c r="G78" s="63">
        <v>600</v>
      </c>
      <c r="H78" s="54">
        <v>600</v>
      </c>
      <c r="I78" s="63">
        <v>825</v>
      </c>
      <c r="J78" s="54">
        <v>900</v>
      </c>
      <c r="K78" s="78">
        <v>750</v>
      </c>
    </row>
    <row r="79" spans="1:11" ht="18" x14ac:dyDescent="0.4">
      <c r="A79" s="9" t="s">
        <v>48</v>
      </c>
      <c r="B79" s="6"/>
      <c r="C79" s="42">
        <f t="shared" ref="C79:H79" si="0">SUM(C29:C78)</f>
        <v>45945.569999999992</v>
      </c>
      <c r="D79" s="42">
        <f t="shared" si="0"/>
        <v>53087.96</v>
      </c>
      <c r="E79" s="30">
        <f t="shared" si="0"/>
        <v>45019.569999999992</v>
      </c>
      <c r="F79" s="38">
        <f t="shared" si="0"/>
        <v>47841.279999999999</v>
      </c>
      <c r="G79" s="64">
        <f t="shared" si="0"/>
        <v>66838.930000000008</v>
      </c>
      <c r="H79" s="64">
        <f t="shared" si="0"/>
        <v>70734.209999999992</v>
      </c>
      <c r="I79" s="64">
        <f>SUM(I28:I78)</f>
        <v>116559.77999999998</v>
      </c>
      <c r="J79" s="64">
        <f>SUM(J28:J78)</f>
        <v>70415.679999999993</v>
      </c>
      <c r="K79" s="79">
        <f>SUM(K28:K78)</f>
        <v>15579.630000000001</v>
      </c>
    </row>
    <row r="80" spans="1:11" ht="15.75" x14ac:dyDescent="0.25">
      <c r="A80" s="9"/>
      <c r="B80" s="6"/>
      <c r="C80" s="42"/>
      <c r="D80" s="42"/>
      <c r="E80" s="30"/>
      <c r="F80" s="41">
        <f t="shared" ref="F80:K80" si="1">+F24-F79</f>
        <v>-2184</v>
      </c>
      <c r="G80" s="65">
        <f t="shared" si="1"/>
        <v>1966.3799999999901</v>
      </c>
      <c r="H80" s="61">
        <f t="shared" si="1"/>
        <v>-3720.3999999999942</v>
      </c>
      <c r="I80" s="66">
        <f t="shared" si="1"/>
        <v>11367.970000000016</v>
      </c>
      <c r="J80" s="61">
        <f t="shared" si="1"/>
        <v>-13033.999999999993</v>
      </c>
      <c r="K80" s="61">
        <f t="shared" si="1"/>
        <v>-4317.4500000000007</v>
      </c>
    </row>
    <row r="81" spans="1:11" x14ac:dyDescent="0.25">
      <c r="A81" s="6"/>
      <c r="B81" s="6"/>
      <c r="C81" s="51"/>
      <c r="D81" s="34"/>
      <c r="E81" s="29"/>
      <c r="G81" s="65"/>
      <c r="I81" s="66"/>
      <c r="K81" s="78"/>
    </row>
    <row r="82" spans="1:11" x14ac:dyDescent="0.25">
      <c r="A82" s="6"/>
      <c r="B82" s="6"/>
      <c r="C82" s="29"/>
      <c r="D82" s="33"/>
      <c r="E82" s="29"/>
      <c r="F82" s="39"/>
      <c r="G82" s="65"/>
      <c r="I82" s="66"/>
      <c r="K82" s="78"/>
    </row>
    <row r="83" spans="1:11" ht="17.25" x14ac:dyDescent="0.4">
      <c r="A83" s="6"/>
      <c r="B83" s="6"/>
      <c r="C83" s="69"/>
      <c r="D83" s="12"/>
      <c r="E83" s="46"/>
      <c r="F83" s="40"/>
      <c r="G83" s="65"/>
      <c r="I83" s="66"/>
      <c r="K83" s="78"/>
    </row>
    <row r="84" spans="1:11" x14ac:dyDescent="0.25">
      <c r="A84" s="6"/>
      <c r="B84" s="6"/>
      <c r="C84" s="70"/>
      <c r="D84" s="43"/>
      <c r="E84" s="47"/>
      <c r="F84" s="39"/>
      <c r="G84" s="65"/>
      <c r="I84" s="66"/>
      <c r="K84" s="78"/>
    </row>
    <row r="85" spans="1:11" x14ac:dyDescent="0.25">
      <c r="A85" s="6"/>
      <c r="B85" s="6"/>
      <c r="C85" s="71"/>
      <c r="D85" s="12"/>
      <c r="E85" s="46"/>
      <c r="G85" s="67"/>
      <c r="I85" s="68"/>
      <c r="K85" s="78"/>
    </row>
    <row r="86" spans="1:11" x14ac:dyDescent="0.25">
      <c r="D86" s="15"/>
      <c r="E86" s="48"/>
      <c r="G86" s="67"/>
      <c r="I86" s="68"/>
      <c r="K86" s="80"/>
    </row>
    <row r="87" spans="1:11" x14ac:dyDescent="0.25">
      <c r="D87" s="15"/>
      <c r="E87" s="29"/>
      <c r="K87" s="80"/>
    </row>
    <row r="88" spans="1:11" x14ac:dyDescent="0.25">
      <c r="B88" s="6"/>
      <c r="D88" s="15"/>
      <c r="E88" s="49"/>
      <c r="K88" s="80"/>
    </row>
    <row r="89" spans="1:11" x14ac:dyDescent="0.25">
      <c r="D89" s="15"/>
      <c r="E89" s="48"/>
      <c r="K89" s="80"/>
    </row>
    <row r="90" spans="1:11" x14ac:dyDescent="0.25">
      <c r="D90" s="15"/>
      <c r="E90" s="48"/>
      <c r="K90" s="80"/>
    </row>
    <row r="91" spans="1:11" x14ac:dyDescent="0.25">
      <c r="D91" s="15"/>
      <c r="E91" s="48"/>
      <c r="K91" s="80"/>
    </row>
    <row r="92" spans="1:11" x14ac:dyDescent="0.25">
      <c r="D92" s="15"/>
      <c r="E92" s="48"/>
      <c r="K92" s="80"/>
    </row>
    <row r="93" spans="1:11" x14ac:dyDescent="0.25">
      <c r="D93" s="15"/>
      <c r="E93" s="48"/>
      <c r="K93" s="80"/>
    </row>
    <row r="94" spans="1:11" x14ac:dyDescent="0.25">
      <c r="D94" s="15"/>
      <c r="E94" s="48"/>
      <c r="K94" s="80"/>
    </row>
    <row r="95" spans="1:11" x14ac:dyDescent="0.25">
      <c r="D95" s="15"/>
      <c r="E95" s="48"/>
      <c r="K95" s="80"/>
    </row>
    <row r="96" spans="1:11" x14ac:dyDescent="0.25">
      <c r="D96" s="15"/>
      <c r="E96" s="48"/>
      <c r="K96" s="80"/>
    </row>
    <row r="97" spans="4:11" x14ac:dyDescent="0.25">
      <c r="D97" s="15"/>
      <c r="E97" s="48"/>
      <c r="K97" s="81"/>
    </row>
  </sheetData>
  <mergeCells count="2">
    <mergeCell ref="A2:K2"/>
    <mergeCell ref="A1:K1"/>
  </mergeCells>
  <printOptions gridLines="1"/>
  <pageMargins left="0.7" right="0.7" top="0.75" bottom="0.75" header="0.3" footer="0.3"/>
  <pageSetup scale="71" fitToHeight="0" orientation="portrait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topLeftCell="A105" workbookViewId="0">
      <selection activeCell="J105" sqref="A1:J105"/>
    </sheetView>
  </sheetViews>
  <sheetFormatPr defaultRowHeight="15" x14ac:dyDescent="0.25"/>
  <cols>
    <col min="1" max="1" width="30.7109375" customWidth="1"/>
    <col min="2" max="2" width="9.140625" customWidth="1"/>
    <col min="3" max="3" width="0.28515625" customWidth="1"/>
    <col min="4" max="4" width="0.42578125" customWidth="1"/>
    <col min="5" max="5" width="0.140625" customWidth="1"/>
    <col min="6" max="6" width="14.5703125" hidden="1" customWidth="1"/>
    <col min="7" max="7" width="0.42578125" customWidth="1"/>
    <col min="8" max="8" width="14.42578125" customWidth="1"/>
    <col min="9" max="9" width="12.5703125" customWidth="1"/>
    <col min="10" max="10" width="12.5703125" style="11" bestFit="1" customWidth="1"/>
    <col min="11" max="11" width="12.42578125" customWidth="1"/>
    <col min="14" max="14" width="11.5703125" bestFit="1" customWidth="1"/>
  </cols>
  <sheetData>
    <row r="1" spans="1:11" ht="18.75" x14ac:dyDescent="0.3">
      <c r="C1" s="16" t="s">
        <v>127</v>
      </c>
      <c r="D1" s="16"/>
      <c r="F1" s="6"/>
      <c r="H1" s="2"/>
      <c r="I1" s="2"/>
    </row>
    <row r="2" spans="1:11" x14ac:dyDescent="0.25">
      <c r="C2" s="6"/>
      <c r="F2" s="6"/>
      <c r="H2" s="2"/>
      <c r="I2" s="2"/>
    </row>
    <row r="3" spans="1:11" x14ac:dyDescent="0.25">
      <c r="B3" s="1"/>
      <c r="C3" s="3"/>
      <c r="D3" s="3"/>
      <c r="E3" s="3"/>
      <c r="F3" s="3"/>
      <c r="G3" s="3"/>
      <c r="H3" s="4" t="s">
        <v>1</v>
      </c>
      <c r="I3" s="4" t="s">
        <v>1</v>
      </c>
      <c r="J3" s="4" t="s">
        <v>1</v>
      </c>
    </row>
    <row r="4" spans="1:11" x14ac:dyDescent="0.25">
      <c r="A4" s="5" t="s">
        <v>57</v>
      </c>
      <c r="B4" s="5"/>
      <c r="C4" s="5"/>
      <c r="D4" s="5"/>
      <c r="E4" s="5"/>
      <c r="F4" s="5"/>
      <c r="G4" s="5">
        <v>2017</v>
      </c>
      <c r="H4" s="17">
        <v>2017</v>
      </c>
      <c r="I4" s="17">
        <v>2018</v>
      </c>
      <c r="J4" s="17">
        <v>2019</v>
      </c>
    </row>
    <row r="5" spans="1:11" x14ac:dyDescent="0.25">
      <c r="A5" s="18" t="s">
        <v>58</v>
      </c>
      <c r="B5" s="18"/>
      <c r="C5" s="11">
        <v>1850</v>
      </c>
      <c r="D5" s="11">
        <v>875</v>
      </c>
      <c r="E5" s="11">
        <v>900</v>
      </c>
      <c r="F5" s="11">
        <v>1775</v>
      </c>
      <c r="G5" s="11">
        <v>900</v>
      </c>
      <c r="H5" s="11">
        <v>1050</v>
      </c>
      <c r="I5" s="11">
        <v>1300</v>
      </c>
      <c r="J5" s="11">
        <v>2060</v>
      </c>
    </row>
    <row r="6" spans="1:11" x14ac:dyDescent="0.25">
      <c r="A6" s="18" t="s">
        <v>102</v>
      </c>
      <c r="B6" s="18"/>
      <c r="C6" s="11"/>
      <c r="D6" s="11"/>
      <c r="E6" s="11"/>
      <c r="F6" s="11"/>
      <c r="G6" s="11"/>
      <c r="H6" s="11"/>
      <c r="I6" s="11">
        <v>750</v>
      </c>
      <c r="J6" s="11">
        <v>500</v>
      </c>
    </row>
    <row r="7" spans="1:11" x14ac:dyDescent="0.25">
      <c r="A7" s="18" t="s">
        <v>107</v>
      </c>
      <c r="B7" s="18"/>
      <c r="C7" s="11"/>
      <c r="D7" s="11"/>
      <c r="E7" s="11"/>
      <c r="F7" s="11"/>
      <c r="G7" s="11"/>
      <c r="H7" s="11"/>
      <c r="I7" s="11">
        <v>8280</v>
      </c>
      <c r="J7" s="11">
        <v>6110</v>
      </c>
    </row>
    <row r="8" spans="1:11" x14ac:dyDescent="0.25">
      <c r="A8" s="18" t="s">
        <v>108</v>
      </c>
      <c r="B8" s="18"/>
      <c r="C8" s="11">
        <v>4000</v>
      </c>
      <c r="D8" s="11">
        <v>3320</v>
      </c>
      <c r="E8" s="11">
        <v>3500</v>
      </c>
      <c r="F8" s="11">
        <v>5530</v>
      </c>
      <c r="G8" s="11">
        <v>3500</v>
      </c>
      <c r="H8" s="11">
        <v>625</v>
      </c>
      <c r="I8" s="11">
        <v>12335</v>
      </c>
      <c r="J8" s="11">
        <v>12740</v>
      </c>
      <c r="K8" s="11"/>
    </row>
    <row r="9" spans="1:11" x14ac:dyDescent="0.25">
      <c r="A9" s="18" t="s">
        <v>59</v>
      </c>
      <c r="B9" s="18"/>
      <c r="C9" s="11">
        <v>11000</v>
      </c>
      <c r="D9" s="11">
        <v>8962</v>
      </c>
      <c r="E9" s="12">
        <v>9500</v>
      </c>
      <c r="F9" s="12">
        <v>6085</v>
      </c>
      <c r="G9" s="12">
        <v>9500</v>
      </c>
      <c r="H9" s="12">
        <v>11060</v>
      </c>
      <c r="I9" s="11"/>
      <c r="K9" s="11"/>
    </row>
    <row r="10" spans="1:11" x14ac:dyDescent="0.25">
      <c r="A10" s="18" t="s">
        <v>19</v>
      </c>
      <c r="B10" s="18"/>
      <c r="C10" s="11"/>
      <c r="D10" s="11"/>
      <c r="E10" s="12"/>
      <c r="F10" s="12"/>
      <c r="G10" s="12"/>
      <c r="H10" s="12"/>
      <c r="I10" s="11"/>
      <c r="J10" s="11">
        <v>153</v>
      </c>
      <c r="K10" s="11"/>
    </row>
    <row r="11" spans="1:11" x14ac:dyDescent="0.25">
      <c r="A11" s="18" t="s">
        <v>111</v>
      </c>
      <c r="B11" s="18"/>
      <c r="C11" s="11"/>
      <c r="D11" s="11"/>
      <c r="E11" s="12"/>
      <c r="F11" s="12"/>
      <c r="G11" s="12"/>
      <c r="H11" s="12"/>
      <c r="I11" s="11">
        <v>500</v>
      </c>
      <c r="K11" s="11"/>
    </row>
    <row r="12" spans="1:11" x14ac:dyDescent="0.25">
      <c r="A12" s="18" t="s">
        <v>60</v>
      </c>
      <c r="B12" s="18"/>
      <c r="C12" s="11"/>
      <c r="D12" s="11"/>
      <c r="E12" s="12"/>
      <c r="F12" s="12">
        <v>335</v>
      </c>
      <c r="G12" s="12"/>
      <c r="H12" s="12">
        <v>330</v>
      </c>
      <c r="I12" s="11"/>
      <c r="K12" s="14"/>
    </row>
    <row r="13" spans="1:11" x14ac:dyDescent="0.25">
      <c r="A13" s="18" t="s">
        <v>61</v>
      </c>
      <c r="B13" s="18"/>
      <c r="C13" s="11"/>
      <c r="D13" s="11"/>
      <c r="E13" s="12"/>
      <c r="F13" s="12"/>
      <c r="G13" s="12"/>
      <c r="H13" s="12">
        <v>273</v>
      </c>
      <c r="I13" s="11"/>
    </row>
    <row r="14" spans="1:11" x14ac:dyDescent="0.25">
      <c r="A14" s="18" t="s">
        <v>62</v>
      </c>
      <c r="B14" s="18"/>
      <c r="C14" s="11"/>
      <c r="D14" s="11">
        <v>103.58</v>
      </c>
      <c r="E14" s="11">
        <v>100</v>
      </c>
      <c r="F14" s="6"/>
      <c r="G14" s="11">
        <v>100</v>
      </c>
      <c r="H14" s="11"/>
      <c r="I14" s="11"/>
      <c r="J14" s="11">
        <v>95</v>
      </c>
    </row>
    <row r="15" spans="1:11" x14ac:dyDescent="0.25">
      <c r="A15" s="18" t="s">
        <v>63</v>
      </c>
      <c r="B15" s="18"/>
      <c r="C15" s="11"/>
      <c r="D15" s="11"/>
      <c r="F15" s="6"/>
      <c r="H15" s="11"/>
      <c r="I15" s="11"/>
    </row>
    <row r="16" spans="1:11" x14ac:dyDescent="0.25">
      <c r="A16" s="19" t="s">
        <v>65</v>
      </c>
      <c r="B16" s="18"/>
      <c r="C16" s="11"/>
      <c r="D16" s="11"/>
      <c r="F16" s="6"/>
      <c r="H16" s="11">
        <v>425</v>
      </c>
      <c r="I16" s="11"/>
    </row>
    <row r="17" spans="1:12" x14ac:dyDescent="0.25">
      <c r="A17" s="19" t="s">
        <v>110</v>
      </c>
      <c r="B17" s="18"/>
      <c r="C17" s="11"/>
      <c r="D17" s="11"/>
      <c r="F17" s="6"/>
      <c r="H17" s="11"/>
      <c r="I17" s="11">
        <v>564</v>
      </c>
    </row>
    <row r="18" spans="1:12" x14ac:dyDescent="0.25">
      <c r="A18" s="19" t="s">
        <v>64</v>
      </c>
      <c r="B18" s="18"/>
      <c r="C18" s="11"/>
      <c r="D18" s="11"/>
      <c r="F18" s="6"/>
      <c r="H18" s="11">
        <v>1335</v>
      </c>
      <c r="I18" s="11"/>
      <c r="J18" s="11">
        <v>25</v>
      </c>
    </row>
    <row r="19" spans="1:12" x14ac:dyDescent="0.25">
      <c r="A19" s="19" t="s">
        <v>63</v>
      </c>
      <c r="B19" s="18"/>
      <c r="C19" s="11"/>
      <c r="D19" s="11">
        <v>550</v>
      </c>
      <c r="E19" s="11">
        <v>500</v>
      </c>
      <c r="F19" s="11">
        <v>1288</v>
      </c>
      <c r="G19" s="11">
        <v>500</v>
      </c>
      <c r="H19" s="11">
        <v>508</v>
      </c>
      <c r="I19" s="11">
        <v>989</v>
      </c>
      <c r="J19" s="11">
        <v>1464</v>
      </c>
    </row>
    <row r="20" spans="1:12" x14ac:dyDescent="0.25">
      <c r="A20" s="19" t="s">
        <v>65</v>
      </c>
      <c r="B20" s="18"/>
      <c r="C20" s="11">
        <v>550</v>
      </c>
      <c r="D20" s="11">
        <v>240</v>
      </c>
      <c r="E20" s="11">
        <v>250</v>
      </c>
      <c r="F20" s="11">
        <v>245</v>
      </c>
      <c r="G20" s="11">
        <v>250</v>
      </c>
      <c r="H20" s="11"/>
      <c r="I20" s="11"/>
    </row>
    <row r="21" spans="1:12" x14ac:dyDescent="0.25">
      <c r="A21" s="19" t="s">
        <v>109</v>
      </c>
      <c r="B21" s="18"/>
      <c r="C21" s="11">
        <v>1750</v>
      </c>
      <c r="D21" s="11">
        <f>1010+375</f>
        <v>1385</v>
      </c>
      <c r="E21" s="11">
        <v>1400</v>
      </c>
      <c r="F21" s="11">
        <v>470</v>
      </c>
      <c r="G21" s="11">
        <v>1400</v>
      </c>
      <c r="H21" s="11">
        <v>755</v>
      </c>
      <c r="I21" s="11">
        <v>710</v>
      </c>
      <c r="J21" s="11">
        <v>710</v>
      </c>
    </row>
    <row r="22" spans="1:12" x14ac:dyDescent="0.25">
      <c r="A22" s="19" t="s">
        <v>66</v>
      </c>
      <c r="B22" s="18"/>
      <c r="C22" s="11"/>
      <c r="D22" s="11"/>
      <c r="E22" s="11"/>
      <c r="F22" s="11">
        <v>467</v>
      </c>
      <c r="G22" s="11"/>
      <c r="H22" s="11">
        <v>595</v>
      </c>
      <c r="I22" s="11">
        <v>130</v>
      </c>
    </row>
    <row r="23" spans="1:12" ht="17.25" x14ac:dyDescent="0.4">
      <c r="A23" s="18" t="s">
        <v>103</v>
      </c>
      <c r="B23" s="18"/>
      <c r="C23" s="20">
        <v>25</v>
      </c>
      <c r="D23" s="20">
        <v>45</v>
      </c>
      <c r="E23" s="20">
        <v>45</v>
      </c>
      <c r="F23" s="20">
        <v>0</v>
      </c>
      <c r="G23" s="20">
        <v>45</v>
      </c>
      <c r="H23" s="20">
        <v>25</v>
      </c>
      <c r="I23" s="20">
        <v>25</v>
      </c>
      <c r="J23" s="20">
        <v>25</v>
      </c>
    </row>
    <row r="24" spans="1:12" x14ac:dyDescent="0.25">
      <c r="A24" s="18"/>
      <c r="B24" s="18"/>
      <c r="C24" s="11">
        <f>SUM(C14:C23)</f>
        <v>2325</v>
      </c>
      <c r="D24" s="21">
        <f>SUM(D14:D23)</f>
        <v>2323.58</v>
      </c>
      <c r="E24" s="21">
        <f>SUM(E8:E23)</f>
        <v>15295</v>
      </c>
      <c r="F24" s="21">
        <f>SUM(F8:F23)</f>
        <v>14420</v>
      </c>
      <c r="G24" s="21">
        <f>SUM(G8:G23)</f>
        <v>15295</v>
      </c>
      <c r="H24" s="11">
        <f>SUM(H5:H23)</f>
        <v>16981</v>
      </c>
      <c r="I24" s="11">
        <f>SUM(I5:I23)</f>
        <v>25583</v>
      </c>
      <c r="J24" s="11">
        <f>SUM(J5:J23)</f>
        <v>23882</v>
      </c>
    </row>
    <row r="25" spans="1:12" x14ac:dyDescent="0.25">
      <c r="A25" s="18"/>
      <c r="B25" s="18"/>
      <c r="C25" s="11"/>
      <c r="F25" s="6"/>
      <c r="H25" s="11"/>
      <c r="I25" s="11"/>
    </row>
    <row r="26" spans="1:12" x14ac:dyDescent="0.25">
      <c r="A26" s="22" t="s">
        <v>67</v>
      </c>
      <c r="B26" s="18"/>
      <c r="C26" s="11"/>
      <c r="D26" s="11"/>
      <c r="F26" s="6"/>
      <c r="H26" s="11"/>
      <c r="I26" s="11"/>
      <c r="L26" s="6"/>
    </row>
    <row r="27" spans="1:12" x14ac:dyDescent="0.25">
      <c r="A27" s="19" t="s">
        <v>113</v>
      </c>
      <c r="B27" s="27"/>
      <c r="C27" s="11"/>
      <c r="D27" s="11"/>
      <c r="F27" s="6"/>
      <c r="H27" s="11"/>
      <c r="I27" s="11">
        <v>5698.48</v>
      </c>
      <c r="J27" s="11">
        <v>6160.59</v>
      </c>
    </row>
    <row r="28" spans="1:12" x14ac:dyDescent="0.25">
      <c r="A28" s="19" t="s">
        <v>114</v>
      </c>
      <c r="B28" s="27"/>
      <c r="C28" s="11"/>
      <c r="D28" s="11"/>
      <c r="F28" s="6"/>
      <c r="H28" s="11"/>
      <c r="I28" s="11">
        <v>7019.71</v>
      </c>
      <c r="J28" s="11">
        <v>6625.03</v>
      </c>
    </row>
    <row r="29" spans="1:12" x14ac:dyDescent="0.25">
      <c r="A29" s="19" t="s">
        <v>115</v>
      </c>
      <c r="B29" s="27"/>
      <c r="C29" s="11"/>
      <c r="D29" s="11"/>
      <c r="F29" s="6"/>
      <c r="H29" s="11"/>
      <c r="I29" s="11">
        <v>3017.72</v>
      </c>
      <c r="J29" s="11">
        <v>517.82000000000005</v>
      </c>
    </row>
    <row r="30" spans="1:12" x14ac:dyDescent="0.25">
      <c r="A30" s="19" t="s">
        <v>116</v>
      </c>
      <c r="B30" s="27"/>
      <c r="C30" s="11"/>
      <c r="D30" s="11"/>
      <c r="F30" s="6"/>
      <c r="H30" s="11"/>
      <c r="I30" s="11">
        <v>416.33</v>
      </c>
    </row>
    <row r="31" spans="1:12" x14ac:dyDescent="0.25">
      <c r="A31" s="19" t="s">
        <v>117</v>
      </c>
      <c r="B31" s="27"/>
      <c r="C31" s="11"/>
      <c r="D31" s="11"/>
      <c r="F31" s="6"/>
      <c r="H31" s="11"/>
      <c r="I31" s="11">
        <v>133.94999999999999</v>
      </c>
    </row>
    <row r="32" spans="1:12" x14ac:dyDescent="0.25">
      <c r="A32" s="19" t="s">
        <v>118</v>
      </c>
      <c r="B32" s="27"/>
      <c r="C32" s="11"/>
      <c r="D32" s="11"/>
      <c r="F32" s="6"/>
      <c r="H32" s="11"/>
      <c r="I32" s="11">
        <v>-400.77</v>
      </c>
    </row>
    <row r="33" spans="1:10" x14ac:dyDescent="0.25">
      <c r="A33" s="19" t="s">
        <v>119</v>
      </c>
      <c r="B33" s="27"/>
      <c r="C33" s="11"/>
      <c r="D33" s="11"/>
      <c r="F33" s="6"/>
      <c r="H33" s="11"/>
      <c r="I33" s="11">
        <v>667.95</v>
      </c>
      <c r="J33" s="11">
        <v>539.30999999999995</v>
      </c>
    </row>
    <row r="34" spans="1:10" x14ac:dyDescent="0.25">
      <c r="A34" s="19" t="s">
        <v>120</v>
      </c>
      <c r="B34" s="27"/>
      <c r="C34" s="11"/>
      <c r="D34" s="11"/>
      <c r="F34" s="6"/>
      <c r="H34" s="11"/>
      <c r="I34" s="11">
        <v>165.39</v>
      </c>
      <c r="J34" s="11">
        <v>144.15</v>
      </c>
    </row>
    <row r="35" spans="1:10" x14ac:dyDescent="0.25">
      <c r="A35" s="19" t="s">
        <v>121</v>
      </c>
      <c r="B35" s="27"/>
      <c r="C35" s="11"/>
      <c r="D35" s="11"/>
      <c r="F35" s="6"/>
      <c r="H35" s="11"/>
      <c r="I35" s="11">
        <v>1050</v>
      </c>
      <c r="J35" s="11">
        <v>828.48</v>
      </c>
    </row>
    <row r="36" spans="1:10" x14ac:dyDescent="0.25">
      <c r="A36" s="19" t="s">
        <v>170</v>
      </c>
      <c r="B36" s="27"/>
      <c r="C36" s="11"/>
      <c r="D36" s="11"/>
      <c r="F36" s="6"/>
      <c r="H36" s="11"/>
      <c r="I36" s="11"/>
      <c r="J36" s="11">
        <v>189.27</v>
      </c>
    </row>
    <row r="37" spans="1:10" x14ac:dyDescent="0.25">
      <c r="A37" s="18" t="s">
        <v>68</v>
      </c>
      <c r="B37" s="18"/>
      <c r="C37" s="11">
        <v>750</v>
      </c>
      <c r="D37" s="12">
        <v>395.78</v>
      </c>
      <c r="E37" s="11">
        <v>400</v>
      </c>
      <c r="F37" s="11">
        <v>460.36</v>
      </c>
      <c r="G37" s="11">
        <v>400</v>
      </c>
      <c r="H37" s="11">
        <v>642.34</v>
      </c>
      <c r="I37" s="11"/>
    </row>
    <row r="38" spans="1:10" x14ac:dyDescent="0.25">
      <c r="A38" s="23" t="s">
        <v>69</v>
      </c>
      <c r="B38" s="18"/>
      <c r="C38" s="11"/>
      <c r="D38" s="12">
        <v>6358.49</v>
      </c>
      <c r="F38" s="11">
        <v>2806.28</v>
      </c>
      <c r="H38" s="11">
        <v>2491.5</v>
      </c>
      <c r="I38" s="11"/>
      <c r="J38" s="11">
        <v>408.76</v>
      </c>
    </row>
    <row r="39" spans="1:10" x14ac:dyDescent="0.25">
      <c r="A39" s="23" t="s">
        <v>70</v>
      </c>
      <c r="B39" s="18"/>
      <c r="C39" s="11"/>
      <c r="D39" s="12">
        <v>6403.9</v>
      </c>
      <c r="F39" s="11">
        <v>6168.76</v>
      </c>
      <c r="H39" s="11">
        <v>6804.88</v>
      </c>
      <c r="I39" s="11"/>
    </row>
    <row r="40" spans="1:10" x14ac:dyDescent="0.25">
      <c r="A40" s="23" t="s">
        <v>71</v>
      </c>
      <c r="B40" s="18"/>
      <c r="C40" s="11">
        <v>400</v>
      </c>
      <c r="D40" s="12">
        <v>641.04</v>
      </c>
      <c r="E40" s="11">
        <v>650</v>
      </c>
      <c r="F40" s="11">
        <v>612.5</v>
      </c>
      <c r="G40" s="11">
        <v>650</v>
      </c>
      <c r="H40" s="11">
        <v>436.01</v>
      </c>
      <c r="I40" s="11"/>
      <c r="J40" s="11">
        <v>678.67</v>
      </c>
    </row>
    <row r="41" spans="1:10" x14ac:dyDescent="0.25">
      <c r="A41" s="23" t="s">
        <v>72</v>
      </c>
      <c r="B41" s="18"/>
      <c r="C41" s="11"/>
      <c r="D41" s="12"/>
      <c r="F41" s="11"/>
      <c r="H41" s="11">
        <v>1210.07</v>
      </c>
      <c r="I41" s="11"/>
    </row>
    <row r="42" spans="1:10" x14ac:dyDescent="0.25">
      <c r="A42" s="23" t="s">
        <v>73</v>
      </c>
      <c r="B42" s="18"/>
      <c r="C42" s="11"/>
      <c r="D42" s="12"/>
      <c r="F42" s="11"/>
      <c r="H42" s="11">
        <v>30</v>
      </c>
      <c r="I42" s="11"/>
    </row>
    <row r="43" spans="1:10" x14ac:dyDescent="0.25">
      <c r="A43" s="23" t="s">
        <v>74</v>
      </c>
      <c r="B43" s="18"/>
      <c r="C43" s="11">
        <v>318</v>
      </c>
      <c r="D43" s="12">
        <v>222.28</v>
      </c>
      <c r="E43" s="11">
        <v>250</v>
      </c>
      <c r="F43" s="11">
        <v>177.28</v>
      </c>
      <c r="G43" s="11">
        <v>250</v>
      </c>
      <c r="H43" s="11">
        <v>133.88</v>
      </c>
      <c r="I43" s="11"/>
    </row>
    <row r="44" spans="1:10" x14ac:dyDescent="0.25">
      <c r="A44" s="23" t="s">
        <v>75</v>
      </c>
      <c r="B44" s="18"/>
      <c r="C44" s="11">
        <v>380</v>
      </c>
      <c r="D44" s="12">
        <v>272.51</v>
      </c>
      <c r="E44" s="11">
        <v>300</v>
      </c>
      <c r="F44" s="11">
        <v>415.25</v>
      </c>
      <c r="G44" s="11">
        <v>300</v>
      </c>
      <c r="H44" s="11">
        <v>493.11</v>
      </c>
      <c r="I44" s="11"/>
      <c r="J44" s="11">
        <v>467.15</v>
      </c>
    </row>
    <row r="45" spans="1:10" x14ac:dyDescent="0.25">
      <c r="A45" s="23" t="s">
        <v>76</v>
      </c>
      <c r="B45" s="18"/>
      <c r="C45" s="11"/>
      <c r="D45" s="12"/>
      <c r="F45" s="11"/>
      <c r="H45" s="11">
        <v>382.74</v>
      </c>
      <c r="I45" s="11"/>
    </row>
    <row r="46" spans="1:10" x14ac:dyDescent="0.25">
      <c r="A46" s="23" t="s">
        <v>77</v>
      </c>
      <c r="B46" s="18"/>
      <c r="C46" s="11"/>
      <c r="D46" s="12"/>
      <c r="F46" s="11"/>
      <c r="H46" s="11">
        <v>497</v>
      </c>
      <c r="I46" s="11"/>
    </row>
    <row r="47" spans="1:10" x14ac:dyDescent="0.25">
      <c r="A47" s="18" t="s">
        <v>78</v>
      </c>
      <c r="B47" s="18"/>
      <c r="C47" s="11">
        <v>10200</v>
      </c>
      <c r="D47" s="12">
        <f>6358.49+6403.9</f>
        <v>12762.39</v>
      </c>
      <c r="E47" s="11">
        <v>12000</v>
      </c>
      <c r="F47" s="6"/>
      <c r="G47" s="11">
        <v>12000</v>
      </c>
      <c r="H47" s="11"/>
      <c r="I47" s="11"/>
    </row>
    <row r="48" spans="1:10" x14ac:dyDescent="0.25">
      <c r="A48" s="18" t="s">
        <v>79</v>
      </c>
      <c r="B48" s="18"/>
      <c r="F48" s="6"/>
      <c r="H48" s="11">
        <v>100</v>
      </c>
      <c r="I48" s="11">
        <v>187.96</v>
      </c>
      <c r="J48" s="11">
        <v>50</v>
      </c>
    </row>
    <row r="49" spans="1:11" x14ac:dyDescent="0.25">
      <c r="A49" s="18" t="s">
        <v>80</v>
      </c>
      <c r="B49" s="18"/>
      <c r="C49" s="11">
        <v>470</v>
      </c>
      <c r="D49" s="12">
        <v>164</v>
      </c>
      <c r="E49" s="11">
        <v>200</v>
      </c>
      <c r="F49" s="6"/>
      <c r="G49" s="11">
        <v>200</v>
      </c>
      <c r="H49" s="11"/>
      <c r="I49" s="11"/>
    </row>
    <row r="50" spans="1:11" x14ac:dyDescent="0.25">
      <c r="A50" s="18" t="s">
        <v>81</v>
      </c>
      <c r="B50" s="18"/>
      <c r="C50" s="11">
        <v>200</v>
      </c>
      <c r="D50" s="12">
        <v>200</v>
      </c>
      <c r="E50" s="11">
        <v>200</v>
      </c>
      <c r="F50" s="11">
        <v>200</v>
      </c>
      <c r="G50" s="11">
        <v>200</v>
      </c>
      <c r="H50" s="11">
        <v>200</v>
      </c>
      <c r="I50" s="11">
        <v>200</v>
      </c>
      <c r="J50" s="11">
        <v>200</v>
      </c>
    </row>
    <row r="51" spans="1:11" x14ac:dyDescent="0.25">
      <c r="A51" s="18" t="s">
        <v>82</v>
      </c>
      <c r="B51" s="18"/>
      <c r="C51" s="11">
        <v>1700</v>
      </c>
      <c r="D51" s="12">
        <v>1851.19</v>
      </c>
      <c r="E51" s="11">
        <v>1900</v>
      </c>
      <c r="F51" s="11">
        <v>470.82</v>
      </c>
      <c r="G51" s="11">
        <v>1900</v>
      </c>
      <c r="H51" s="11">
        <v>166.99</v>
      </c>
      <c r="I51" s="11"/>
    </row>
    <row r="52" spans="1:11" x14ac:dyDescent="0.25">
      <c r="A52" s="18" t="s">
        <v>122</v>
      </c>
      <c r="B52" s="18"/>
      <c r="C52" s="11">
        <v>350</v>
      </c>
      <c r="D52" s="12">
        <v>350</v>
      </c>
      <c r="E52" s="11">
        <v>350</v>
      </c>
      <c r="F52" s="11">
        <v>365</v>
      </c>
      <c r="G52" s="11">
        <v>350</v>
      </c>
      <c r="H52" s="11"/>
      <c r="I52" s="11">
        <v>564</v>
      </c>
    </row>
    <row r="53" spans="1:11" x14ac:dyDescent="0.25">
      <c r="A53" s="18" t="s">
        <v>83</v>
      </c>
      <c r="B53" s="18"/>
      <c r="C53" s="11">
        <v>150</v>
      </c>
      <c r="D53" s="12">
        <v>530.1</v>
      </c>
      <c r="E53" s="11">
        <v>350</v>
      </c>
      <c r="F53" s="11">
        <v>72.8</v>
      </c>
      <c r="G53" s="11">
        <v>350</v>
      </c>
      <c r="H53" s="11">
        <v>720</v>
      </c>
      <c r="I53" s="11">
        <v>742.44</v>
      </c>
      <c r="J53" s="11">
        <v>540.03</v>
      </c>
    </row>
    <row r="54" spans="1:11" x14ac:dyDescent="0.25">
      <c r="A54" s="18" t="s">
        <v>84</v>
      </c>
      <c r="B54" s="18"/>
      <c r="C54" s="11"/>
      <c r="D54" s="12"/>
      <c r="E54" s="11"/>
      <c r="F54" s="11">
        <v>45.79</v>
      </c>
      <c r="G54" s="11"/>
      <c r="H54" s="11">
        <v>40.619999999999997</v>
      </c>
      <c r="I54" s="11">
        <v>56.44</v>
      </c>
    </row>
    <row r="55" spans="1:11" x14ac:dyDescent="0.25">
      <c r="A55" s="18" t="s">
        <v>85</v>
      </c>
      <c r="B55" s="18"/>
      <c r="C55" s="11">
        <v>280</v>
      </c>
      <c r="D55" s="12">
        <v>92.7</v>
      </c>
      <c r="E55" s="11">
        <v>125</v>
      </c>
      <c r="F55" s="11">
        <v>412.17</v>
      </c>
      <c r="G55" s="11">
        <v>125</v>
      </c>
      <c r="H55" s="11">
        <v>479.55</v>
      </c>
      <c r="I55" s="11">
        <v>367.41</v>
      </c>
      <c r="J55" s="11">
        <v>558.69000000000005</v>
      </c>
    </row>
    <row r="56" spans="1:11" x14ac:dyDescent="0.25">
      <c r="A56" s="18" t="s">
        <v>86</v>
      </c>
      <c r="B56" s="18"/>
      <c r="C56" s="11">
        <v>50</v>
      </c>
      <c r="D56" s="12">
        <v>50</v>
      </c>
      <c r="E56" s="11">
        <v>50</v>
      </c>
      <c r="F56" s="11">
        <v>50</v>
      </c>
      <c r="G56" s="11">
        <v>50</v>
      </c>
      <c r="H56" s="11">
        <v>50</v>
      </c>
      <c r="I56" s="11"/>
    </row>
    <row r="57" spans="1:11" x14ac:dyDescent="0.25">
      <c r="A57" s="18" t="s">
        <v>87</v>
      </c>
      <c r="B57" s="18"/>
      <c r="C57" s="11">
        <v>620</v>
      </c>
      <c r="D57" s="12">
        <v>543.24</v>
      </c>
      <c r="E57" s="11">
        <v>550</v>
      </c>
      <c r="F57" s="11">
        <v>500</v>
      </c>
      <c r="G57" s="11">
        <v>550</v>
      </c>
      <c r="H57" s="11">
        <v>964.18</v>
      </c>
      <c r="I57" s="11">
        <v>790.67</v>
      </c>
      <c r="J57" s="11">
        <v>1348.47</v>
      </c>
      <c r="K57" s="11"/>
    </row>
    <row r="58" spans="1:11" x14ac:dyDescent="0.25">
      <c r="A58" s="18" t="s">
        <v>88</v>
      </c>
      <c r="B58" s="18"/>
      <c r="C58" s="11">
        <v>50</v>
      </c>
      <c r="D58" s="12">
        <v>50</v>
      </c>
      <c r="E58" s="11">
        <v>50</v>
      </c>
      <c r="F58" s="11">
        <v>50</v>
      </c>
      <c r="G58" s="11">
        <v>50</v>
      </c>
      <c r="H58" s="11">
        <v>50</v>
      </c>
      <c r="I58" s="11">
        <v>50</v>
      </c>
      <c r="J58" s="11">
        <v>51</v>
      </c>
    </row>
    <row r="59" spans="1:11" x14ac:dyDescent="0.25">
      <c r="A59" s="18" t="s">
        <v>89</v>
      </c>
      <c r="B59" s="18"/>
      <c r="C59" s="11">
        <v>75</v>
      </c>
      <c r="D59" s="12">
        <v>42.16</v>
      </c>
      <c r="E59" s="11">
        <v>50</v>
      </c>
      <c r="F59" s="6"/>
      <c r="G59" s="11">
        <v>50</v>
      </c>
      <c r="H59" s="11">
        <v>80.709999999999994</v>
      </c>
      <c r="I59" s="11"/>
      <c r="J59" s="11">
        <v>79.06</v>
      </c>
    </row>
    <row r="60" spans="1:11" x14ac:dyDescent="0.25">
      <c r="A60" s="18" t="s">
        <v>90</v>
      </c>
      <c r="B60" s="18"/>
      <c r="C60" s="11">
        <v>80</v>
      </c>
      <c r="D60" s="12">
        <v>90</v>
      </c>
      <c r="F60" s="11">
        <v>155</v>
      </c>
      <c r="H60" s="11">
        <v>100</v>
      </c>
      <c r="I60" s="11">
        <v>70</v>
      </c>
    </row>
    <row r="61" spans="1:11" x14ac:dyDescent="0.25">
      <c r="A61" s="18" t="s">
        <v>91</v>
      </c>
      <c r="B61" s="18"/>
      <c r="C61" s="11">
        <v>149</v>
      </c>
      <c r="D61" s="12">
        <v>64</v>
      </c>
      <c r="F61" s="6"/>
      <c r="H61" s="11">
        <v>207</v>
      </c>
      <c r="I61" s="11">
        <v>50</v>
      </c>
      <c r="J61" s="11">
        <v>585</v>
      </c>
    </row>
    <row r="62" spans="1:11" x14ac:dyDescent="0.25">
      <c r="A62" s="18" t="s">
        <v>92</v>
      </c>
      <c r="B62" s="18"/>
      <c r="C62" s="11">
        <v>30</v>
      </c>
      <c r="D62" s="12"/>
      <c r="E62" s="11">
        <v>30</v>
      </c>
      <c r="F62" s="11">
        <v>31.4</v>
      </c>
      <c r="G62" s="11">
        <v>30</v>
      </c>
      <c r="H62" s="11">
        <v>31.62</v>
      </c>
      <c r="I62" s="11">
        <v>33.17</v>
      </c>
      <c r="J62" s="11">
        <v>31.99</v>
      </c>
    </row>
    <row r="63" spans="1:11" x14ac:dyDescent="0.25">
      <c r="A63" s="19" t="s">
        <v>93</v>
      </c>
      <c r="B63" s="18"/>
      <c r="C63" s="11"/>
      <c r="D63" s="12"/>
      <c r="E63" s="11"/>
      <c r="F63" s="6"/>
      <c r="G63" s="11"/>
      <c r="H63" s="11"/>
      <c r="I63" s="11"/>
    </row>
    <row r="64" spans="1:11" x14ac:dyDescent="0.25">
      <c r="A64" s="18" t="s">
        <v>94</v>
      </c>
      <c r="B64" s="18"/>
      <c r="C64" s="11">
        <v>120</v>
      </c>
      <c r="D64" s="12">
        <v>166.84</v>
      </c>
      <c r="E64" s="11">
        <v>170</v>
      </c>
      <c r="F64" s="11">
        <v>140.38999999999999</v>
      </c>
      <c r="G64" s="11">
        <v>170</v>
      </c>
      <c r="H64" s="11">
        <v>144.69999999999999</v>
      </c>
      <c r="I64" s="11">
        <v>456.15</v>
      </c>
    </row>
    <row r="65" spans="1:14" x14ac:dyDescent="0.25">
      <c r="A65" s="18" t="s">
        <v>104</v>
      </c>
      <c r="B65" s="18"/>
      <c r="C65" s="11"/>
      <c r="D65" s="12"/>
      <c r="E65" s="11"/>
      <c r="F65" s="11"/>
      <c r="G65" s="11"/>
      <c r="H65" s="11"/>
      <c r="I65" s="11">
        <v>766.3</v>
      </c>
      <c r="J65" s="11">
        <v>267.94</v>
      </c>
    </row>
    <row r="66" spans="1:14" x14ac:dyDescent="0.25">
      <c r="A66" s="18" t="s">
        <v>95</v>
      </c>
      <c r="B66" s="18"/>
      <c r="C66" s="11">
        <v>300</v>
      </c>
      <c r="D66" s="12">
        <v>328</v>
      </c>
      <c r="E66" s="11">
        <v>320</v>
      </c>
      <c r="F66" s="11">
        <v>305</v>
      </c>
      <c r="G66" s="11">
        <v>320</v>
      </c>
      <c r="H66" s="11">
        <v>385.6</v>
      </c>
      <c r="I66" s="11">
        <v>111.32</v>
      </c>
      <c r="J66" s="11">
        <v>134.11000000000001</v>
      </c>
    </row>
    <row r="67" spans="1:14" x14ac:dyDescent="0.25">
      <c r="A67" s="18" t="s">
        <v>96</v>
      </c>
      <c r="B67" s="18"/>
      <c r="C67" s="11">
        <v>172</v>
      </c>
      <c r="D67" s="12">
        <v>199</v>
      </c>
      <c r="E67" s="11">
        <v>199</v>
      </c>
      <c r="F67" s="11">
        <v>197</v>
      </c>
      <c r="G67" s="11">
        <v>199</v>
      </c>
      <c r="H67" s="11">
        <v>197</v>
      </c>
      <c r="I67" s="11">
        <v>12</v>
      </c>
      <c r="J67" s="11">
        <v>12</v>
      </c>
    </row>
    <row r="68" spans="1:14" x14ac:dyDescent="0.25">
      <c r="A68" s="18" t="s">
        <v>97</v>
      </c>
      <c r="B68" s="18"/>
      <c r="C68" s="24">
        <v>0</v>
      </c>
      <c r="D68" s="25">
        <v>18.5</v>
      </c>
      <c r="E68" s="24">
        <v>19</v>
      </c>
      <c r="F68" s="24">
        <v>93</v>
      </c>
      <c r="G68" s="24">
        <v>19</v>
      </c>
      <c r="H68" s="24">
        <v>0</v>
      </c>
      <c r="I68" s="24">
        <v>0</v>
      </c>
      <c r="J68" s="24">
        <v>100</v>
      </c>
    </row>
    <row r="69" spans="1:14" ht="17.25" x14ac:dyDescent="0.4">
      <c r="A69" s="18"/>
      <c r="B69" s="18"/>
      <c r="C69" s="26">
        <f>SUM(C47:C68)</f>
        <v>14996</v>
      </c>
      <c r="D69" s="10">
        <f>SUM(D47:D68)+D37</f>
        <v>17897.900000000001</v>
      </c>
      <c r="E69" s="10">
        <f>SUM(E47:E68)+E37</f>
        <v>16963</v>
      </c>
      <c r="F69" s="10">
        <f>SUM(F27:F68)</f>
        <v>13728.800000000001</v>
      </c>
      <c r="G69" s="10">
        <f>SUM(G47:G68)+G37</f>
        <v>16963</v>
      </c>
      <c r="H69" s="10">
        <f>SUM(H27:H68)</f>
        <v>17039.5</v>
      </c>
      <c r="I69" s="10">
        <f>SUM(I27:I68)</f>
        <v>22226.619999999992</v>
      </c>
      <c r="J69" s="26">
        <f>SUM(J27:J68)</f>
        <v>20517.52</v>
      </c>
    </row>
    <row r="70" spans="1:14" ht="17.25" x14ac:dyDescent="0.4">
      <c r="A70" s="18" t="s">
        <v>98</v>
      </c>
      <c r="B70" s="18"/>
      <c r="C70" s="26">
        <f t="shared" ref="C70:I70" si="0">+C24-C69</f>
        <v>-12671</v>
      </c>
      <c r="D70" s="10">
        <f t="shared" si="0"/>
        <v>-15574.320000000002</v>
      </c>
      <c r="E70" s="10">
        <f t="shared" si="0"/>
        <v>-1668</v>
      </c>
      <c r="F70" s="26">
        <f t="shared" si="0"/>
        <v>691.19999999999891</v>
      </c>
      <c r="G70" s="10">
        <f t="shared" si="0"/>
        <v>-1668</v>
      </c>
      <c r="H70" s="26">
        <f t="shared" si="0"/>
        <v>-58.5</v>
      </c>
      <c r="I70" s="26">
        <f t="shared" si="0"/>
        <v>3356.3800000000083</v>
      </c>
      <c r="J70" s="26">
        <f>J24-J69</f>
        <v>3364.4799999999996</v>
      </c>
    </row>
    <row r="72" spans="1:14" ht="18.75" x14ac:dyDescent="0.3">
      <c r="A72" s="90" t="s">
        <v>128</v>
      </c>
      <c r="B72" s="90"/>
      <c r="C72" s="90"/>
      <c r="D72" s="90"/>
      <c r="E72" s="90"/>
      <c r="F72" s="90"/>
      <c r="G72" s="90"/>
      <c r="H72" s="90"/>
      <c r="I72" s="90"/>
      <c r="J72" s="90"/>
    </row>
    <row r="73" spans="1:14" x14ac:dyDescent="0.25">
      <c r="A73" s="76"/>
      <c r="B73" s="76"/>
      <c r="C73" s="76"/>
      <c r="D73" s="76"/>
      <c r="E73" s="76"/>
      <c r="F73" s="76"/>
      <c r="G73" s="76"/>
      <c r="H73" s="76"/>
    </row>
    <row r="74" spans="1:14" x14ac:dyDescent="0.25">
      <c r="A74" s="6" t="s">
        <v>58</v>
      </c>
      <c r="J74" s="11">
        <v>1502</v>
      </c>
    </row>
    <row r="75" spans="1:14" x14ac:dyDescent="0.25">
      <c r="A75" s="6" t="s">
        <v>19</v>
      </c>
      <c r="J75" s="11">
        <v>1490</v>
      </c>
      <c r="N75" s="14"/>
    </row>
    <row r="76" spans="1:14" x14ac:dyDescent="0.25">
      <c r="A76" s="6" t="s">
        <v>132</v>
      </c>
      <c r="J76" s="11">
        <v>903</v>
      </c>
    </row>
    <row r="77" spans="1:14" x14ac:dyDescent="0.25">
      <c r="A77" s="6" t="s">
        <v>129</v>
      </c>
      <c r="J77" s="11">
        <v>42726.52</v>
      </c>
      <c r="N77" s="14"/>
    </row>
    <row r="78" spans="1:14" x14ac:dyDescent="0.25">
      <c r="A78" s="6" t="s">
        <v>147</v>
      </c>
      <c r="J78" s="11">
        <v>900</v>
      </c>
    </row>
    <row r="79" spans="1:14" x14ac:dyDescent="0.25">
      <c r="A79" s="6" t="s">
        <v>148</v>
      </c>
      <c r="J79" s="11">
        <v>7200</v>
      </c>
    </row>
    <row r="80" spans="1:14" ht="17.25" x14ac:dyDescent="0.4">
      <c r="A80" s="3" t="s">
        <v>149</v>
      </c>
      <c r="J80" s="20"/>
    </row>
    <row r="81" spans="1:10" ht="17.25" x14ac:dyDescent="0.4">
      <c r="A81" s="6" t="s">
        <v>150</v>
      </c>
      <c r="I81" s="11">
        <v>735</v>
      </c>
      <c r="J81" s="20"/>
    </row>
    <row r="82" spans="1:10" ht="17.25" x14ac:dyDescent="0.4">
      <c r="A82" s="6" t="s">
        <v>151</v>
      </c>
      <c r="I82" s="11">
        <v>380</v>
      </c>
      <c r="J82" s="20"/>
    </row>
    <row r="83" spans="1:10" ht="17.25" x14ac:dyDescent="0.4">
      <c r="A83" s="6" t="s">
        <v>152</v>
      </c>
      <c r="I83" s="11">
        <v>670</v>
      </c>
      <c r="J83" s="20"/>
    </row>
    <row r="84" spans="1:10" ht="17.25" x14ac:dyDescent="0.4">
      <c r="A84" s="6" t="s">
        <v>153</v>
      </c>
      <c r="I84" s="11">
        <v>1321</v>
      </c>
      <c r="J84" s="20"/>
    </row>
    <row r="85" spans="1:10" ht="17.25" x14ac:dyDescent="0.4">
      <c r="A85" s="6" t="s">
        <v>154</v>
      </c>
      <c r="I85" s="11">
        <v>2325</v>
      </c>
      <c r="J85" s="20"/>
    </row>
    <row r="86" spans="1:10" ht="17.25" x14ac:dyDescent="0.4">
      <c r="A86" s="6"/>
      <c r="J86" s="20">
        <f>SUM(I81:I85)</f>
        <v>5431</v>
      </c>
    </row>
    <row r="87" spans="1:10" ht="17.25" x14ac:dyDescent="0.4">
      <c r="A87" s="6"/>
      <c r="H87" s="6" t="s">
        <v>131</v>
      </c>
      <c r="J87" s="26">
        <f>SUM(J74:J86)</f>
        <v>60152.52</v>
      </c>
    </row>
    <row r="88" spans="1:10" x14ac:dyDescent="0.25">
      <c r="A88" s="3" t="s">
        <v>130</v>
      </c>
    </row>
    <row r="89" spans="1:10" x14ac:dyDescent="0.25">
      <c r="A89" s="6" t="s">
        <v>156</v>
      </c>
      <c r="J89" s="11">
        <v>92.7</v>
      </c>
    </row>
    <row r="90" spans="1:10" x14ac:dyDescent="0.25">
      <c r="A90" s="6" t="s">
        <v>155</v>
      </c>
      <c r="J90" s="11">
        <v>262.5</v>
      </c>
    </row>
    <row r="91" spans="1:10" x14ac:dyDescent="0.25">
      <c r="A91" s="6" t="s">
        <v>157</v>
      </c>
      <c r="J91" s="11">
        <v>44708.98</v>
      </c>
    </row>
    <row r="92" spans="1:10" x14ac:dyDescent="0.25">
      <c r="A92" s="6" t="s">
        <v>158</v>
      </c>
      <c r="J92" s="11">
        <v>1020</v>
      </c>
    </row>
    <row r="93" spans="1:10" x14ac:dyDescent="0.25">
      <c r="A93" s="6" t="s">
        <v>159</v>
      </c>
      <c r="J93" s="11">
        <v>241.58</v>
      </c>
    </row>
    <row r="94" spans="1:10" x14ac:dyDescent="0.25">
      <c r="A94" s="6" t="s">
        <v>171</v>
      </c>
      <c r="J94" s="11">
        <v>1102.25</v>
      </c>
    </row>
    <row r="95" spans="1:10" x14ac:dyDescent="0.25">
      <c r="A95" s="6" t="s">
        <v>166</v>
      </c>
      <c r="J95" s="11">
        <v>867</v>
      </c>
    </row>
    <row r="96" spans="1:10" x14ac:dyDescent="0.25">
      <c r="A96" s="6" t="s">
        <v>167</v>
      </c>
      <c r="J96" s="11">
        <v>348.12</v>
      </c>
    </row>
    <row r="97" spans="1:10" x14ac:dyDescent="0.25">
      <c r="A97" s="6" t="s">
        <v>168</v>
      </c>
      <c r="J97" s="11">
        <v>250</v>
      </c>
    </row>
    <row r="98" spans="1:10" x14ac:dyDescent="0.25">
      <c r="A98" s="6" t="s">
        <v>160</v>
      </c>
      <c r="J98" s="11">
        <v>114.93</v>
      </c>
    </row>
    <row r="99" spans="1:10" x14ac:dyDescent="0.25">
      <c r="A99" s="6" t="s">
        <v>161</v>
      </c>
      <c r="J99" s="11">
        <v>1607.8</v>
      </c>
    </row>
    <row r="100" spans="1:10" x14ac:dyDescent="0.25">
      <c r="A100" s="6" t="s">
        <v>164</v>
      </c>
      <c r="J100" s="11">
        <v>50</v>
      </c>
    </row>
    <row r="101" spans="1:10" x14ac:dyDescent="0.25">
      <c r="A101" s="6" t="s">
        <v>163</v>
      </c>
      <c r="J101" s="11">
        <v>173.27</v>
      </c>
    </row>
    <row r="102" spans="1:10" x14ac:dyDescent="0.25">
      <c r="A102" s="6" t="s">
        <v>162</v>
      </c>
      <c r="J102" s="24">
        <v>242.58</v>
      </c>
    </row>
    <row r="103" spans="1:10" ht="17.25" x14ac:dyDescent="0.4">
      <c r="A103" s="75" t="s">
        <v>165</v>
      </c>
      <c r="J103" s="26">
        <f>SUM(J89:J102)</f>
        <v>51081.710000000006</v>
      </c>
    </row>
    <row r="105" spans="1:10" ht="17.25" x14ac:dyDescent="0.4">
      <c r="A105" s="6" t="s">
        <v>169</v>
      </c>
      <c r="J105" s="26">
        <f>+J87-J103</f>
        <v>9070.8099999999904</v>
      </c>
    </row>
  </sheetData>
  <mergeCells count="1">
    <mergeCell ref="A72:J72"/>
  </mergeCells>
  <pageMargins left="0.7" right="0.7" top="0.75" bottom="0.75" header="0.3" footer="0.3"/>
  <pageSetup fitToHeight="0" orientation="portrait" horizontalDpi="4294967293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Bill Severson</cp:lastModifiedBy>
  <cp:lastPrinted>2019-10-11T13:19:17Z</cp:lastPrinted>
  <dcterms:created xsi:type="dcterms:W3CDTF">2017-07-30T11:32:13Z</dcterms:created>
  <dcterms:modified xsi:type="dcterms:W3CDTF">2019-10-11T13:30:02Z</dcterms:modified>
</cp:coreProperties>
</file>